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yarmernokikamara-my.sharepoint.com/personal/zubor_andras_mmk_hu/Documents/FAP/FAP2026/02_Kiiras/"/>
    </mc:Choice>
  </mc:AlternateContent>
  <xr:revisionPtr revIDLastSave="137" documentId="13_ncr:1_{E843E6C1-FDC6-49F2-B4DC-5189D942F089}" xr6:coauthVersionLast="47" xr6:coauthVersionMax="47" xr10:uidLastSave="{96FA3069-92A4-4DF9-9F14-077EA2F1CA01}"/>
  <bookViews>
    <workbookView xWindow="28680" yWindow="-120" windowWidth="29040" windowHeight="16440" activeTab="1" xr2:uid="{FD5FEEB3-A3AC-4BF8-B507-B9A46CE64E34}"/>
  </bookViews>
  <sheets>
    <sheet name="Elszámoló lap (pályamű)" sheetId="1" r:id="rId1"/>
    <sheet name="Elszámoló lap (pályázati tev.)" sheetId="2" r:id="rId2"/>
  </sheets>
  <definedNames>
    <definedName name="_xlnm.Print_Area" localSheetId="0">'Elszámoló lap (pályamű)'!$A$1:$G$42</definedName>
    <definedName name="_xlnm.Print_Area" localSheetId="1">'Elszámoló lap (pályázati tev.)'!$A$1:$G$45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G12" i="2" s="1"/>
  <c r="F11" i="2"/>
  <c r="G11" i="2" s="1"/>
  <c r="F33" i="2"/>
  <c r="G33" i="2" s="1"/>
  <c r="F32" i="1"/>
  <c r="G32" i="1" s="1"/>
  <c r="G22" i="1"/>
  <c r="G22" i="2"/>
  <c r="G21" i="2"/>
  <c r="F12" i="1"/>
  <c r="G12" i="1" s="1"/>
  <c r="F8" i="1"/>
  <c r="F9" i="1"/>
  <c r="F10" i="1"/>
  <c r="F11" i="1"/>
  <c r="F13" i="1"/>
  <c r="F7" i="1"/>
  <c r="F9" i="2"/>
  <c r="F10" i="2"/>
  <c r="F13" i="2"/>
  <c r="F14" i="2"/>
  <c r="F8" i="2"/>
  <c r="G20" i="2"/>
  <c r="G23" i="2"/>
  <c r="E35" i="2" l="1"/>
  <c r="F34" i="2"/>
  <c r="G34" i="2" s="1"/>
  <c r="F32" i="2"/>
  <c r="G32" i="2" s="1"/>
  <c r="F31" i="2"/>
  <c r="G31" i="2" s="1"/>
  <c r="F30" i="2"/>
  <c r="G30" i="2" s="1"/>
  <c r="F29" i="2"/>
  <c r="G29" i="2" s="1"/>
  <c r="F28" i="2"/>
  <c r="E25" i="2"/>
  <c r="G24" i="2"/>
  <c r="G19" i="2"/>
  <c r="G18" i="2"/>
  <c r="E15" i="2"/>
  <c r="G14" i="2"/>
  <c r="G13" i="2"/>
  <c r="G10" i="2"/>
  <c r="G9" i="2"/>
  <c r="G13" i="1"/>
  <c r="G8" i="1"/>
  <c r="G10" i="1"/>
  <c r="G11" i="1"/>
  <c r="G9" i="1"/>
  <c r="E34" i="1"/>
  <c r="F33" i="1"/>
  <c r="G33" i="1" s="1"/>
  <c r="F31" i="1"/>
  <c r="G31" i="1" s="1"/>
  <c r="F30" i="1"/>
  <c r="G30" i="1" s="1"/>
  <c r="F29" i="1"/>
  <c r="G29" i="1" s="1"/>
  <c r="F28" i="1"/>
  <c r="G28" i="1" s="1"/>
  <c r="F27" i="1"/>
  <c r="G27" i="1" s="1"/>
  <c r="E24" i="1"/>
  <c r="G23" i="1"/>
  <c r="G21" i="1"/>
  <c r="G20" i="1"/>
  <c r="G19" i="1"/>
  <c r="G18" i="1"/>
  <c r="G17" i="1"/>
  <c r="E14" i="1"/>
  <c r="E37" i="2" l="1"/>
  <c r="G37" i="2" s="1"/>
  <c r="G25" i="2"/>
  <c r="F35" i="2"/>
  <c r="G28" i="2"/>
  <c r="G35" i="2" s="1"/>
  <c r="F15" i="2"/>
  <c r="G8" i="2"/>
  <c r="G15" i="2" s="1"/>
  <c r="F34" i="1"/>
  <c r="G24" i="1"/>
  <c r="F14" i="1"/>
  <c r="G34" i="1"/>
  <c r="G7" i="1"/>
  <c r="G14" i="1" s="1"/>
  <c r="G39" i="2" l="1"/>
  <c r="G40" i="2" s="1"/>
  <c r="G36" i="1"/>
  <c r="G37" i="1" s="1"/>
</calcChain>
</file>

<file path=xl/sharedStrings.xml><?xml version="1.0" encoding="utf-8"?>
<sst xmlns="http://schemas.openxmlformats.org/spreadsheetml/2006/main" count="166" uniqueCount="70">
  <si>
    <t>Tagozat/Megye neve:</t>
  </si>
  <si>
    <t>a szürke háttérrel jelölt mezők módosítható cellák</t>
  </si>
  <si>
    <t>FAP azonosító:</t>
  </si>
  <si>
    <t>Elnyert keretösszeg:</t>
  </si>
  <si>
    <t>A)</t>
  </si>
  <si>
    <t>Megbízott neve</t>
  </si>
  <si>
    <t>Feladat</t>
  </si>
  <si>
    <t>Nyugdíjas</t>
  </si>
  <si>
    <t>Bruttó megbízási díj 
[Md]</t>
  </si>
  <si>
    <t>Munkaadót terhelő járulék [Md*0,9*13%]</t>
  </si>
  <si>
    <t>Támogatási részösszeg</t>
  </si>
  <si>
    <t>1.</t>
  </si>
  <si>
    <t>társszerző</t>
  </si>
  <si>
    <r>
      <t>Megbízási díjak esetében a kifizetőt terhelő SZOCHO a megbízási díj 90%-át terheli, 2025. évben 13%. A táblázat automatikusan számolja ezt az összeget. 
A bruttó megbízási díjból az adózó az Adóelőleg nyilatkozaton választott módozat alapján adózik. A szerződésben a bruttó megbízási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>).</t>
    </r>
  </si>
  <si>
    <t>2.</t>
  </si>
  <si>
    <t>Név</t>
  </si>
  <si>
    <t>lektor</t>
  </si>
  <si>
    <t>x</t>
  </si>
  <si>
    <t>3.</t>
  </si>
  <si>
    <t>4.</t>
  </si>
  <si>
    <t>5.</t>
  </si>
  <si>
    <t>Nyugdíjas szerződő esetében kérem x-el jelölje a táblázatban a megfelelő osztlopban a járulék helyes kalkulása érdekében.</t>
  </si>
  <si>
    <t>6.</t>
  </si>
  <si>
    <t>7.</t>
  </si>
  <si>
    <t>Megbízási díj összesen:</t>
  </si>
  <si>
    <t>B)</t>
  </si>
  <si>
    <t>Vállalkozó neve
(AAM EV)</t>
  </si>
  <si>
    <t>Vállalkozási díj 
[AAM]</t>
  </si>
  <si>
    <t>szerző</t>
  </si>
  <si>
    <t>A szerződésben a vállalkozási díjat kell feltüntetni (E oszlopban lévő összeg).</t>
  </si>
  <si>
    <t>Vállakozási díj összesen:</t>
  </si>
  <si>
    <t>C)</t>
  </si>
  <si>
    <t>Cég neve (Képviselő)
(Nem AAM EV, vagy cég)</t>
  </si>
  <si>
    <t>Nettó vállalkozási díj [Vd]</t>
  </si>
  <si>
    <t>ÁFA
 [Vd*27%]</t>
  </si>
  <si>
    <t>Támogatási részösszeg
 [Bruttó Vd]</t>
  </si>
  <si>
    <r>
      <t xml:space="preserve">A vállalkozási díjak esetében érvényes 27%-os ÁFA összegét a táblázat automatikusan számolja. Amennyiben az egyéni vállalkozó nem AAM ebben a részben kell szerepeltetni.
A szerződésben a bruttó vállalkozási díjat (támogatási részösszeg, </t>
    </r>
    <r>
      <rPr>
        <b/>
        <u/>
        <sz val="11"/>
        <color rgb="FFFF0000"/>
        <rFont val="Calibri"/>
        <family val="2"/>
        <charset val="238"/>
        <scheme val="minor"/>
      </rPr>
      <t>G oszlopban lévő összeg</t>
    </r>
    <r>
      <rPr>
        <b/>
        <sz val="11"/>
        <color rgb="FFFF0000"/>
        <rFont val="Calibri"/>
        <family val="2"/>
        <charset val="238"/>
        <scheme val="minor"/>
      </rPr>
      <t>) kell feltüntetni.</t>
    </r>
  </si>
  <si>
    <t>ÁFA-s vállakozási díj összesen:</t>
  </si>
  <si>
    <t>Támogatás összesen:</t>
  </si>
  <si>
    <t>Figyelem:</t>
  </si>
  <si>
    <r>
      <rPr>
        <b/>
        <sz val="12"/>
        <color rgb="FFFF0000"/>
        <rFont val="Calibri"/>
        <family val="2"/>
        <charset val="238"/>
        <scheme val="minor"/>
      </rPr>
      <t>Túllépés (-)</t>
    </r>
    <r>
      <rPr>
        <b/>
        <sz val="12"/>
        <color theme="1"/>
        <rFont val="Calibri"/>
        <family val="2"/>
        <charset val="238"/>
        <scheme val="minor"/>
      </rPr>
      <t>/</t>
    </r>
    <r>
      <rPr>
        <b/>
        <sz val="12"/>
        <color rgb="FF00B050"/>
        <rFont val="Calibri"/>
        <family val="2"/>
        <charset val="238"/>
        <scheme val="minor"/>
      </rPr>
      <t>Maradvány(+)</t>
    </r>
    <r>
      <rPr>
        <b/>
        <sz val="12"/>
        <color theme="1"/>
        <rFont val="Calibri"/>
        <family val="2"/>
        <charset val="238"/>
        <scheme val="minor"/>
      </rPr>
      <t>:</t>
    </r>
  </si>
  <si>
    <t>Kerettúllépés nem lehetséges, kérem amennyiben 0-nál kisebb eredményt kapott csökkentse a kiosztott összeget!</t>
  </si>
  <si>
    <t>Kelt:</t>
  </si>
  <si>
    <t>Tagozati/területi elnök aláírása</t>
  </si>
  <si>
    <t>Kitöltést követően kinyomtatva a tagozati/területi elnök aláírásával ellátva beküldendő a fap@mmk.hu címre!</t>
  </si>
  <si>
    <t>Elszámoló lap típusa:</t>
  </si>
  <si>
    <t>Előzetes</t>
  </si>
  <si>
    <t>Végleges</t>
  </si>
  <si>
    <t>Kérem jelölje x-el, hogy a pályázathoz Előzetes, vagy lezárást követő Végleges elszámoló lapot tölt ki.</t>
  </si>
  <si>
    <t>Kifizetőt terhelő járulék [Md*0,9*13%]</t>
  </si>
  <si>
    <t>előadó</t>
  </si>
  <si>
    <t>szervező</t>
  </si>
  <si>
    <t>Feladat/ Szolgál-tatás</t>
  </si>
  <si>
    <t>REPI</t>
  </si>
  <si>
    <r>
      <t>A szerződésben a vállalkozási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 xml:space="preserve">).
</t>
    </r>
  </si>
  <si>
    <t>techn. eszk</t>
  </si>
  <si>
    <t>nyomda ktg</t>
  </si>
  <si>
    <t>A reprezentációs adót az adóalap 1,18-szorosa után kell megfizetni a 15%-os SZJA-t és a 13%-os SZOCHO-t (33,04% a teljes adóteher). Tegyen x-et az érintett költségek melletti oszlopba, és a táblázat automatikusan kiszámolja annak mértékét.</t>
  </si>
  <si>
    <t>Cégnév (Képviselő)</t>
  </si>
  <si>
    <t>terembérlet</t>
  </si>
  <si>
    <t>útiköltség</t>
  </si>
  <si>
    <t>Reprezentációs adót terhelő költségek összesen:</t>
  </si>
  <si>
    <t>Adó:</t>
  </si>
  <si>
    <t xml:space="preserve">A támogatási keret túllépése nem lehetséges!
Amennyiben nem csak az elnyert támogatási keretet szerepelteti az elszámoló lapon, úgy a túllépésként számított összeget saját forrásból kell finanszírozni. 
Egyéb esetben ha 0-nál kisebb eredményt kapott csökkentse a kiosztott összeget! </t>
  </si>
  <si>
    <t>FAP-2026/</t>
  </si>
  <si>
    <t>…............................, 2026. május "… ."</t>
  </si>
  <si>
    <t>ea. Díj</t>
  </si>
  <si>
    <t>hangosítás</t>
  </si>
  <si>
    <r>
      <t>Megbízási díjak esetében a kifizetőt terhelő SZOCHO a megbízási díj 90%-át terheli, 2026. évben 13%. A táblázat automatikusan számolja ezt az összeget. 
A bruttó megbízási díjból az adózó az Adóelőleg nyilatkozaton választott módozat alapján adózik. A szerződésben a bruttó megbízási díjat kell feltüntetni (</t>
    </r>
    <r>
      <rPr>
        <b/>
        <u/>
        <sz val="11"/>
        <color rgb="FFFF0000"/>
        <rFont val="Calibri"/>
        <family val="2"/>
        <charset val="238"/>
        <scheme val="minor"/>
      </rPr>
      <t>E oszlopban lévő összeg</t>
    </r>
    <r>
      <rPr>
        <b/>
        <sz val="11"/>
        <color rgb="FFFF0000"/>
        <rFont val="Calibri"/>
        <family val="2"/>
        <charset val="238"/>
        <scheme val="minor"/>
      </rPr>
      <t>).</t>
    </r>
  </si>
  <si>
    <t>közreműködő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</si>
</sst>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" fontId="2" fillId="2" borderId="17" xfId="0" applyNumberFormat="1" applyFont="1" applyFill="1" applyBorder="1" applyAlignment="1" applyProtection="1">
      <alignment vertical="center"/>
      <protection locked="0"/>
    </xf>
    <xf numFmtId="3" fontId="2" fillId="0" borderId="17" xfId="0" applyNumberFormat="1" applyFont="1" applyBorder="1" applyAlignment="1">
      <alignment vertical="center"/>
    </xf>
    <xf numFmtId="3" fontId="2" fillId="0" borderId="1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3" fontId="2" fillId="2" borderId="4" xfId="0" applyNumberFormat="1" applyFont="1" applyFill="1" applyBorder="1" applyAlignment="1" applyProtection="1">
      <alignment vertical="center"/>
      <protection locked="0"/>
    </xf>
    <xf numFmtId="3" fontId="2" fillId="0" borderId="19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6" fillId="3" borderId="17" xfId="0" applyNumberFormat="1" applyFont="1" applyFill="1" applyBorder="1" applyAlignment="1">
      <alignment vertical="center"/>
    </xf>
    <xf numFmtId="3" fontId="6" fillId="3" borderId="4" xfId="0" applyNumberFormat="1" applyFont="1" applyFill="1" applyBorder="1" applyAlignment="1">
      <alignment vertical="center"/>
    </xf>
    <xf numFmtId="3" fontId="4" fillId="3" borderId="14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vertical="center"/>
      <protection locked="0"/>
    </xf>
    <xf numFmtId="0" fontId="10" fillId="2" borderId="4" xfId="0" applyFont="1" applyFill="1" applyBorder="1" applyAlignment="1" applyProtection="1">
      <alignment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vertical="center"/>
      <protection locked="0"/>
    </xf>
    <xf numFmtId="0" fontId="3" fillId="4" borderId="22" xfId="0" applyFont="1" applyFill="1" applyBorder="1" applyAlignment="1">
      <alignment vertical="center" textRotation="90" wrapText="1"/>
    </xf>
    <xf numFmtId="3" fontId="3" fillId="4" borderId="14" xfId="0" applyNumberFormat="1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textRotation="90" wrapText="1"/>
    </xf>
    <xf numFmtId="3" fontId="3" fillId="6" borderId="14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vertical="center"/>
    </xf>
    <xf numFmtId="0" fontId="3" fillId="5" borderId="14" xfId="0" applyFont="1" applyFill="1" applyBorder="1" applyAlignment="1">
      <alignment horizontal="center" vertical="center" textRotation="90" wrapText="1"/>
    </xf>
    <xf numFmtId="3" fontId="3" fillId="0" borderId="22" xfId="0" applyNumberFormat="1" applyFont="1" applyBorder="1" applyAlignment="1">
      <alignment vertical="center"/>
    </xf>
    <xf numFmtId="0" fontId="9" fillId="6" borderId="0" xfId="0" applyFont="1" applyFill="1" applyAlignment="1">
      <alignment horizontal="left" vertical="top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3" fillId="2" borderId="11" xfId="0" applyNumberFormat="1" applyFont="1" applyFill="1" applyBorder="1" applyAlignment="1" applyProtection="1">
      <alignment horizontal="right" vertical="center"/>
      <protection locked="0"/>
    </xf>
    <xf numFmtId="3" fontId="3" fillId="2" borderId="12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7" fillId="7" borderId="0" xfId="0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5" fillId="7" borderId="0" xfId="0" quotePrefix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29" xfId="0" applyFont="1" applyBorder="1" applyAlignment="1">
      <alignment horizontal="center" vertical="center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9" fillId="4" borderId="0" xfId="0" applyFont="1" applyFill="1" applyAlignment="1">
      <alignment horizontal="left" vertical="center" wrapText="1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3" fillId="4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 applyProtection="1">
      <alignment horizontal="center" vertical="center"/>
      <protection locked="0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2" borderId="38" xfId="0" applyFill="1" applyBorder="1" applyAlignment="1" applyProtection="1">
      <alignment vertical="center"/>
      <protection locked="0"/>
    </xf>
    <xf numFmtId="0" fontId="2" fillId="2" borderId="39" xfId="0" applyFont="1" applyFill="1" applyBorder="1" applyAlignment="1" applyProtection="1">
      <alignment horizontal="center" vertical="center"/>
      <protection locked="0"/>
    </xf>
    <xf numFmtId="0" fontId="2" fillId="2" borderId="38" xfId="0" applyFont="1" applyFill="1" applyBorder="1" applyAlignment="1" applyProtection="1">
      <alignment horizontal="center" vertical="center"/>
      <protection locked="0"/>
    </xf>
  </cellXfs>
  <cellStyles count="1">
    <cellStyle name="Normál" xfId="0" builtinId="0"/>
  </cellStyles>
  <dxfs count="4">
    <dxf>
      <font>
        <strike val="0"/>
        <color rgb="FFFF0000"/>
      </font>
    </dxf>
    <dxf>
      <font>
        <strike val="0"/>
        <color rgb="FF00B050"/>
      </font>
    </dxf>
    <dxf>
      <font>
        <strike val="0"/>
        <color rgb="FFFF0000"/>
      </font>
    </dxf>
    <dxf>
      <font>
        <strike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96D2-F370-44C1-B7E7-5213FE2C0A70}">
  <sheetPr>
    <tabColor rgb="FF00B050"/>
    <pageSetUpPr fitToPage="1"/>
  </sheetPr>
  <dimension ref="A1:R46"/>
  <sheetViews>
    <sheetView workbookViewId="0">
      <selection activeCell="E17" sqref="E17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58" t="s">
        <v>0</v>
      </c>
      <c r="B2" s="59"/>
      <c r="C2" s="97"/>
      <c r="D2" s="97"/>
      <c r="E2" s="97"/>
      <c r="F2" s="97"/>
      <c r="G2" s="98"/>
      <c r="H2" s="1"/>
      <c r="I2" s="3"/>
      <c r="J2" s="1" t="s">
        <v>1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60" t="s">
        <v>2</v>
      </c>
      <c r="B3" s="61"/>
      <c r="C3" s="62" t="s">
        <v>64</v>
      </c>
      <c r="D3" s="63"/>
      <c r="E3" s="64"/>
      <c r="F3" s="65"/>
      <c r="G3" s="66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2" thickBot="1" x14ac:dyDescent="0.35">
      <c r="A4" s="54" t="s">
        <v>3</v>
      </c>
      <c r="B4" s="55"/>
      <c r="C4" s="56">
        <v>2000000</v>
      </c>
      <c r="D4" s="56"/>
      <c r="E4" s="56"/>
      <c r="F4" s="56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9.15" customHeight="1" thickBot="1" x14ac:dyDescent="0.35"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48" customHeight="1" thickBot="1" x14ac:dyDescent="0.35">
      <c r="A6" s="4" t="s">
        <v>4</v>
      </c>
      <c r="B6" s="5" t="s">
        <v>5</v>
      </c>
      <c r="C6" s="5" t="s">
        <v>6</v>
      </c>
      <c r="D6" s="51" t="s">
        <v>7</v>
      </c>
      <c r="E6" s="48" t="s">
        <v>8</v>
      </c>
      <c r="F6" s="28" t="s">
        <v>9</v>
      </c>
      <c r="G6" s="7" t="s">
        <v>10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5.6" customHeight="1" x14ac:dyDescent="0.3">
      <c r="A7" s="9" t="s">
        <v>11</v>
      </c>
      <c r="B7" s="16" t="s">
        <v>15</v>
      </c>
      <c r="C7" s="11" t="s">
        <v>12</v>
      </c>
      <c r="D7" s="11"/>
      <c r="E7" s="12">
        <v>500000</v>
      </c>
      <c r="F7" s="13">
        <f>(E7*0.9)*(IF(D7="x",0,0.13))</f>
        <v>58500</v>
      </c>
      <c r="G7" s="14">
        <f>E7+F7</f>
        <v>558500</v>
      </c>
      <c r="H7" s="1"/>
      <c r="I7" s="67" t="s">
        <v>13</v>
      </c>
      <c r="J7" s="67"/>
      <c r="K7" s="67"/>
      <c r="L7" s="67"/>
      <c r="M7" s="67"/>
      <c r="N7" s="67"/>
      <c r="O7" s="67"/>
      <c r="P7" s="67"/>
      <c r="Q7" s="67"/>
      <c r="R7" s="67"/>
    </row>
    <row r="8" spans="1:18" x14ac:dyDescent="0.3">
      <c r="A8" s="15" t="s">
        <v>14</v>
      </c>
      <c r="B8" s="16" t="s">
        <v>15</v>
      </c>
      <c r="C8" s="17" t="s">
        <v>16</v>
      </c>
      <c r="D8" s="17" t="s">
        <v>17</v>
      </c>
      <c r="E8" s="18">
        <v>425000</v>
      </c>
      <c r="F8" s="13">
        <f t="shared" ref="F8:F13" si="0">(E8*0.9)*(IF(D8="x",0,0.13))</f>
        <v>0</v>
      </c>
      <c r="G8" s="19">
        <f t="shared" ref="G8:G13" si="1">E8+F8</f>
        <v>425000</v>
      </c>
      <c r="H8" s="1"/>
      <c r="I8" s="67"/>
      <c r="J8" s="67"/>
      <c r="K8" s="67"/>
      <c r="L8" s="67"/>
      <c r="M8" s="67"/>
      <c r="N8" s="67"/>
      <c r="O8" s="67"/>
      <c r="P8" s="67"/>
      <c r="Q8" s="67"/>
      <c r="R8" s="67"/>
    </row>
    <row r="9" spans="1:18" x14ac:dyDescent="0.3">
      <c r="A9" s="15" t="s">
        <v>18</v>
      </c>
      <c r="B9" s="16"/>
      <c r="C9" s="17"/>
      <c r="D9" s="17"/>
      <c r="E9" s="18"/>
      <c r="F9" s="13">
        <f t="shared" si="0"/>
        <v>0</v>
      </c>
      <c r="G9" s="19">
        <f t="shared" si="1"/>
        <v>0</v>
      </c>
      <c r="H9" s="1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x14ac:dyDescent="0.3">
      <c r="A10" s="15" t="s">
        <v>19</v>
      </c>
      <c r="B10" s="16"/>
      <c r="C10" s="17"/>
      <c r="D10" s="17"/>
      <c r="E10" s="18"/>
      <c r="F10" s="13">
        <f t="shared" si="0"/>
        <v>0</v>
      </c>
      <c r="G10" s="19">
        <f t="shared" si="1"/>
        <v>0</v>
      </c>
      <c r="H10" s="1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x14ac:dyDescent="0.3">
      <c r="A11" s="15" t="s">
        <v>20</v>
      </c>
      <c r="B11" s="16"/>
      <c r="C11" s="17"/>
      <c r="D11" s="17"/>
      <c r="E11" s="18"/>
      <c r="F11" s="13">
        <f t="shared" si="0"/>
        <v>0</v>
      </c>
      <c r="G11" s="19">
        <f t="shared" si="1"/>
        <v>0</v>
      </c>
      <c r="H11" s="1"/>
      <c r="I11" s="68" t="s">
        <v>21</v>
      </c>
      <c r="J11" s="68"/>
      <c r="K11" s="68"/>
      <c r="L11" s="68"/>
      <c r="M11" s="68"/>
      <c r="N11" s="68"/>
      <c r="O11" s="68"/>
      <c r="P11" s="68"/>
      <c r="Q11" s="68"/>
      <c r="R11" s="68"/>
    </row>
    <row r="12" spans="1:18" x14ac:dyDescent="0.3">
      <c r="A12" s="15" t="s">
        <v>22</v>
      </c>
      <c r="B12" s="16"/>
      <c r="C12" s="17"/>
      <c r="D12" s="17"/>
      <c r="E12" s="18"/>
      <c r="F12" s="13">
        <f t="shared" ref="F12" si="2">(E12*0.9)*(IF(D12="x",0,0.13))</f>
        <v>0</v>
      </c>
      <c r="G12" s="19">
        <f t="shared" ref="G12" si="3">E12+F12</f>
        <v>0</v>
      </c>
      <c r="H12" s="1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1:18" ht="16.2" thickBot="1" x14ac:dyDescent="0.35">
      <c r="A13" s="15" t="s">
        <v>23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68"/>
      <c r="J13" s="68"/>
      <c r="K13" s="68"/>
      <c r="L13" s="68"/>
      <c r="M13" s="68"/>
      <c r="N13" s="68"/>
      <c r="O13" s="68"/>
      <c r="P13" s="68"/>
      <c r="Q13" s="68"/>
      <c r="R13" s="68"/>
    </row>
    <row r="14" spans="1:18" ht="16.2" thickBot="1" x14ac:dyDescent="0.35">
      <c r="A14" s="69" t="s">
        <v>24</v>
      </c>
      <c r="B14" s="70"/>
      <c r="C14" s="70"/>
      <c r="D14" s="71"/>
      <c r="E14" s="21">
        <f>SUM(E7:E13)</f>
        <v>925000</v>
      </c>
      <c r="F14" s="21">
        <f>SUM(F7:F13)</f>
        <v>58500</v>
      </c>
      <c r="G14" s="22">
        <f>SUM(G7:G13)</f>
        <v>983500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9.15" customHeight="1" thickBot="1" x14ac:dyDescent="0.35"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47.4" thickBot="1" x14ac:dyDescent="0.35">
      <c r="A16" s="4" t="s">
        <v>25</v>
      </c>
      <c r="B16" s="5" t="s">
        <v>26</v>
      </c>
      <c r="C16" s="74" t="s">
        <v>6</v>
      </c>
      <c r="D16" s="75"/>
      <c r="E16" s="48" t="s">
        <v>27</v>
      </c>
      <c r="F16" s="23"/>
      <c r="G16" s="7" t="s">
        <v>10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5.6" customHeight="1" x14ac:dyDescent="0.3">
      <c r="A17" s="9" t="s">
        <v>11</v>
      </c>
      <c r="B17" s="16" t="s">
        <v>15</v>
      </c>
      <c r="C17" s="76" t="s">
        <v>28</v>
      </c>
      <c r="D17" s="77"/>
      <c r="E17" s="12">
        <v>330700</v>
      </c>
      <c r="F17" s="24"/>
      <c r="G17" s="14">
        <f>E17+F17</f>
        <v>330700</v>
      </c>
      <c r="H17" s="1"/>
      <c r="I17" s="53" t="s">
        <v>29</v>
      </c>
      <c r="J17" s="53"/>
      <c r="K17" s="53"/>
      <c r="L17" s="53"/>
      <c r="M17" s="53"/>
      <c r="N17" s="53"/>
      <c r="O17" s="53"/>
      <c r="P17" s="53"/>
      <c r="Q17" s="53"/>
      <c r="R17" s="53"/>
    </row>
    <row r="18" spans="1:18" x14ac:dyDescent="0.3">
      <c r="A18" s="15" t="s">
        <v>14</v>
      </c>
      <c r="B18" s="16" t="s">
        <v>15</v>
      </c>
      <c r="C18" s="78" t="s">
        <v>16</v>
      </c>
      <c r="D18" s="79"/>
      <c r="E18" s="18"/>
      <c r="F18" s="25"/>
      <c r="G18" s="19">
        <f t="shared" ref="G18:G23" si="4">E18+F18</f>
        <v>0</v>
      </c>
      <c r="H18" s="1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x14ac:dyDescent="0.3">
      <c r="A19" s="15" t="s">
        <v>18</v>
      </c>
      <c r="B19" s="16" t="s">
        <v>15</v>
      </c>
      <c r="C19" s="78" t="s">
        <v>12</v>
      </c>
      <c r="D19" s="79"/>
      <c r="E19" s="18"/>
      <c r="F19" s="25"/>
      <c r="G19" s="19">
        <f t="shared" si="4"/>
        <v>0</v>
      </c>
      <c r="H19" s="1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1:18" x14ac:dyDescent="0.3">
      <c r="A20" s="15" t="s">
        <v>19</v>
      </c>
      <c r="B20" s="16"/>
      <c r="C20" s="78"/>
      <c r="D20" s="79"/>
      <c r="E20" s="18"/>
      <c r="F20" s="25"/>
      <c r="G20" s="19">
        <f>E20+F20</f>
        <v>0</v>
      </c>
      <c r="H20" s="1"/>
      <c r="I20" s="53"/>
      <c r="J20" s="53"/>
      <c r="K20" s="53"/>
      <c r="L20" s="53"/>
      <c r="M20" s="53"/>
      <c r="N20" s="53"/>
      <c r="O20" s="53"/>
      <c r="P20" s="53"/>
      <c r="Q20" s="53"/>
      <c r="R20" s="53"/>
    </row>
    <row r="21" spans="1:18" x14ac:dyDescent="0.3">
      <c r="A21" s="15" t="s">
        <v>20</v>
      </c>
      <c r="B21" s="16"/>
      <c r="C21" s="78"/>
      <c r="D21" s="79"/>
      <c r="E21" s="18"/>
      <c r="F21" s="25"/>
      <c r="G21" s="19">
        <f t="shared" si="4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3">
      <c r="A22" s="15" t="s">
        <v>22</v>
      </c>
      <c r="B22" s="16"/>
      <c r="C22" s="78"/>
      <c r="D22" s="79"/>
      <c r="E22" s="18"/>
      <c r="F22" s="25"/>
      <c r="G22" s="19">
        <f t="shared" ref="G22" si="5">E22+F22</f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6.2" thickBot="1" x14ac:dyDescent="0.35">
      <c r="A23" s="15" t="s">
        <v>23</v>
      </c>
      <c r="B23" s="16"/>
      <c r="C23" s="72"/>
      <c r="D23" s="73"/>
      <c r="E23" s="18"/>
      <c r="F23" s="25"/>
      <c r="G23" s="19">
        <f t="shared" si="4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6.2" thickBot="1" x14ac:dyDescent="0.35">
      <c r="A24" s="69" t="s">
        <v>30</v>
      </c>
      <c r="B24" s="70"/>
      <c r="C24" s="70"/>
      <c r="D24" s="81"/>
      <c r="E24" s="52">
        <f>SUM(E17:E23)</f>
        <v>330700</v>
      </c>
      <c r="F24" s="26"/>
      <c r="G24" s="22">
        <f>SUM(G17:G23)</f>
        <v>330700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9.15" customHeight="1" thickBot="1" x14ac:dyDescent="0.35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47.4" thickBot="1" x14ac:dyDescent="0.35">
      <c r="A26" s="4" t="s">
        <v>31</v>
      </c>
      <c r="B26" s="5" t="s">
        <v>32</v>
      </c>
      <c r="C26" s="74" t="s">
        <v>6</v>
      </c>
      <c r="D26" s="75"/>
      <c r="E26" s="6" t="s">
        <v>33</v>
      </c>
      <c r="F26" s="6" t="s">
        <v>34</v>
      </c>
      <c r="G26" s="49" t="s">
        <v>35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9" t="s">
        <v>11</v>
      </c>
      <c r="B27" s="16" t="s">
        <v>15</v>
      </c>
      <c r="C27" s="76" t="s">
        <v>28</v>
      </c>
      <c r="D27" s="77"/>
      <c r="E27" s="12">
        <v>200000</v>
      </c>
      <c r="F27" s="13">
        <f>E27*0.27</f>
        <v>54000</v>
      </c>
      <c r="G27" s="14">
        <f>E27+F27</f>
        <v>254000</v>
      </c>
      <c r="H27" s="1"/>
      <c r="I27" s="53" t="s">
        <v>36</v>
      </c>
      <c r="J27" s="53"/>
      <c r="K27" s="53"/>
      <c r="L27" s="53"/>
      <c r="M27" s="53"/>
      <c r="N27" s="53"/>
      <c r="O27" s="53"/>
      <c r="P27" s="53"/>
      <c r="Q27" s="53"/>
      <c r="R27" s="53"/>
    </row>
    <row r="28" spans="1:18" x14ac:dyDescent="0.3">
      <c r="A28" s="15" t="s">
        <v>14</v>
      </c>
      <c r="B28" s="16" t="s">
        <v>15</v>
      </c>
      <c r="C28" s="78" t="s">
        <v>16</v>
      </c>
      <c r="D28" s="79"/>
      <c r="E28" s="18">
        <v>220000</v>
      </c>
      <c r="F28" s="13">
        <f t="shared" ref="F28:F33" si="6">E28*0.27</f>
        <v>59400.000000000007</v>
      </c>
      <c r="G28" s="19">
        <f t="shared" ref="G28:G33" si="7">E28+F28</f>
        <v>279400</v>
      </c>
      <c r="H28" s="1"/>
      <c r="I28" s="53"/>
      <c r="J28" s="53"/>
      <c r="K28" s="53"/>
      <c r="L28" s="53"/>
      <c r="M28" s="53"/>
      <c r="N28" s="53"/>
      <c r="O28" s="53"/>
      <c r="P28" s="53"/>
      <c r="Q28" s="53"/>
      <c r="R28" s="53"/>
    </row>
    <row r="29" spans="1:18" x14ac:dyDescent="0.3">
      <c r="A29" s="15" t="s">
        <v>18</v>
      </c>
      <c r="B29" s="16" t="s">
        <v>15</v>
      </c>
      <c r="C29" s="78" t="s">
        <v>69</v>
      </c>
      <c r="D29" s="79"/>
      <c r="E29" s="18">
        <v>120000</v>
      </c>
      <c r="F29" s="13">
        <f t="shared" si="6"/>
        <v>32400.000000000004</v>
      </c>
      <c r="G29" s="19">
        <f t="shared" si="7"/>
        <v>152400</v>
      </c>
      <c r="H29" s="1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x14ac:dyDescent="0.3">
      <c r="A30" s="15" t="s">
        <v>19</v>
      </c>
      <c r="B30" s="16"/>
      <c r="C30" s="78"/>
      <c r="D30" s="79"/>
      <c r="E30" s="18"/>
      <c r="F30" s="13">
        <f t="shared" si="6"/>
        <v>0</v>
      </c>
      <c r="G30" s="19">
        <f t="shared" si="7"/>
        <v>0</v>
      </c>
      <c r="H30" s="1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x14ac:dyDescent="0.3">
      <c r="A31" s="15" t="s">
        <v>20</v>
      </c>
      <c r="B31" s="16"/>
      <c r="C31" s="78"/>
      <c r="D31" s="79"/>
      <c r="E31" s="18"/>
      <c r="F31" s="13">
        <f t="shared" si="6"/>
        <v>0</v>
      </c>
      <c r="G31" s="19">
        <f t="shared" si="7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3">
      <c r="A32" s="15" t="s">
        <v>22</v>
      </c>
      <c r="B32" s="16"/>
      <c r="C32" s="78"/>
      <c r="D32" s="79"/>
      <c r="E32" s="18"/>
      <c r="F32" s="13">
        <f t="shared" ref="F32" si="8">E32*0.27</f>
        <v>0</v>
      </c>
      <c r="G32" s="19">
        <f t="shared" ref="G32" si="9">E32+F32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6.2" thickBot="1" x14ac:dyDescent="0.35">
      <c r="A33" s="15" t="s">
        <v>23</v>
      </c>
      <c r="B33" s="16"/>
      <c r="C33" s="103"/>
      <c r="D33" s="104"/>
      <c r="E33" s="18"/>
      <c r="F33" s="13">
        <f t="shared" si="6"/>
        <v>0</v>
      </c>
      <c r="G33" s="19">
        <f t="shared" si="7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69" t="s">
        <v>37</v>
      </c>
      <c r="B34" s="70"/>
      <c r="C34" s="70"/>
      <c r="D34" s="71"/>
      <c r="E34" s="21">
        <f>SUM(E27:E33)</f>
        <v>540000</v>
      </c>
      <c r="F34" s="21">
        <f>SUM(F27:F33)</f>
        <v>145800</v>
      </c>
      <c r="G34" s="22">
        <f>SUM(G27:G33)</f>
        <v>685800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15" customHeight="1" thickBot="1" x14ac:dyDescent="0.35"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6.2" thickBot="1" x14ac:dyDescent="0.35">
      <c r="C36" s="69" t="s">
        <v>38</v>
      </c>
      <c r="D36" s="70"/>
      <c r="E36" s="70"/>
      <c r="F36" s="81"/>
      <c r="G36" s="27">
        <f>G34+G24+G14</f>
        <v>2000000</v>
      </c>
      <c r="H36" s="1"/>
      <c r="I36" s="80" t="s">
        <v>39</v>
      </c>
      <c r="J36" s="80"/>
      <c r="K36" s="50"/>
      <c r="L36" s="50"/>
      <c r="M36" s="50"/>
      <c r="N36" s="50"/>
      <c r="O36" s="50"/>
      <c r="P36" s="50"/>
      <c r="Q36" s="50"/>
      <c r="R36" s="50"/>
    </row>
    <row r="37" spans="1:18" ht="16.2" thickBot="1" x14ac:dyDescent="0.35">
      <c r="C37" s="69" t="s">
        <v>40</v>
      </c>
      <c r="D37" s="70"/>
      <c r="E37" s="70"/>
      <c r="F37" s="81"/>
      <c r="G37" s="27">
        <f>SUM(C4-G36)</f>
        <v>0</v>
      </c>
      <c r="H37" s="1"/>
      <c r="I37" s="82" t="s">
        <v>41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x14ac:dyDescent="0.3">
      <c r="H38" s="1"/>
      <c r="I38" s="82"/>
      <c r="J38" s="82"/>
      <c r="K38" s="82"/>
      <c r="L38" s="82"/>
      <c r="M38" s="82"/>
      <c r="N38" s="82"/>
      <c r="O38" s="82"/>
      <c r="P38" s="82"/>
      <c r="Q38" s="82"/>
      <c r="R38" s="82"/>
    </row>
    <row r="39" spans="1:18" x14ac:dyDescent="0.3">
      <c r="A39" s="83" t="s">
        <v>42</v>
      </c>
      <c r="B39" s="84" t="s">
        <v>65</v>
      </c>
      <c r="C39" s="83"/>
      <c r="D39" s="83"/>
      <c r="E39" s="83"/>
      <c r="F39" s="83"/>
      <c r="G39" s="8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3">
      <c r="A40" s="83"/>
      <c r="B40" s="84"/>
      <c r="C40" s="85"/>
      <c r="D40" s="85"/>
      <c r="E40" s="85"/>
      <c r="F40" s="85"/>
      <c r="G40" s="8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9" customHeight="1" x14ac:dyDescent="0.3">
      <c r="C41" s="86" t="s">
        <v>15</v>
      </c>
      <c r="D41" s="86"/>
      <c r="E41" s="86"/>
      <c r="F41" s="86"/>
      <c r="G41" s="8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15.9" customHeight="1" x14ac:dyDescent="0.3">
      <c r="C42" s="87" t="s">
        <v>43</v>
      </c>
      <c r="D42" s="87"/>
      <c r="E42" s="87"/>
      <c r="F42" s="87"/>
      <c r="G42" s="8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3"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15.9" customHeight="1" x14ac:dyDescent="0.3">
      <c r="A44" s="88" t="s">
        <v>44</v>
      </c>
      <c r="B44" s="88"/>
      <c r="C44" s="88"/>
      <c r="D44" s="88"/>
      <c r="E44" s="88"/>
      <c r="F44" s="88"/>
      <c r="G44" s="88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3">
      <c r="A45" s="88"/>
      <c r="B45" s="88"/>
      <c r="C45" s="88"/>
      <c r="D45" s="88"/>
      <c r="E45" s="88"/>
      <c r="F45" s="88"/>
      <c r="G45" s="8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A46" s="88"/>
      <c r="B46" s="88"/>
      <c r="C46" s="88"/>
      <c r="D46" s="88"/>
      <c r="E46" s="88"/>
      <c r="F46" s="88"/>
      <c r="G46" s="88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</sheetData>
  <sheetProtection algorithmName="SHA-512" hashValue="IwwPfAJ+21UhrAEwKUl/qDKWQbsdapmKWD3uu5idZbUGRMBMKovExuALw4Yrz6jkmpdjYVs2YUu0NvBcBjlmQQ==" saltValue="+JqI0z4Nl9aCEnx98VlFXQ==" spinCount="100000" sheet="1" objects="1" scenarios="1"/>
  <mergeCells count="40">
    <mergeCell ref="C20:D20"/>
    <mergeCell ref="C21:D21"/>
    <mergeCell ref="C22:D22"/>
    <mergeCell ref="C23:D23"/>
    <mergeCell ref="C41:G41"/>
    <mergeCell ref="C42:G42"/>
    <mergeCell ref="A44:G46"/>
    <mergeCell ref="C36:F36"/>
    <mergeCell ref="A34:D34"/>
    <mergeCell ref="I36:J36"/>
    <mergeCell ref="C37:F37"/>
    <mergeCell ref="I37:R38"/>
    <mergeCell ref="A39:A40"/>
    <mergeCell ref="B39:B40"/>
    <mergeCell ref="C39:G40"/>
    <mergeCell ref="C33:D33"/>
    <mergeCell ref="C26:D26"/>
    <mergeCell ref="C27:D27"/>
    <mergeCell ref="I27:R30"/>
    <mergeCell ref="C28:D28"/>
    <mergeCell ref="C29:D29"/>
    <mergeCell ref="C30:D30"/>
    <mergeCell ref="C31:D31"/>
    <mergeCell ref="C32:D32"/>
    <mergeCell ref="A24:D24"/>
    <mergeCell ref="I17:R20"/>
    <mergeCell ref="A4:B4"/>
    <mergeCell ref="C4:G4"/>
    <mergeCell ref="A2:B2"/>
    <mergeCell ref="C2:G2"/>
    <mergeCell ref="A3:B3"/>
    <mergeCell ref="C3:D3"/>
    <mergeCell ref="E3:G3"/>
    <mergeCell ref="I7:R10"/>
    <mergeCell ref="I11:R13"/>
    <mergeCell ref="A14:D14"/>
    <mergeCell ref="C16:D16"/>
    <mergeCell ref="C17:D17"/>
    <mergeCell ref="C18:D18"/>
    <mergeCell ref="C19:D19"/>
  </mergeCells>
  <conditionalFormatting sqref="G37">
    <cfRule type="cellIs" dxfId="3" priority="1" operator="greaterThan">
      <formula>0</formula>
    </cfRule>
    <cfRule type="cellIs" dxfId="2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(PÁLYAMŰVEK ESETÉBEN)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486BA-89DD-4197-8545-5452EAACBCE2}">
  <sheetPr>
    <tabColor rgb="FF00B0F0"/>
    <pageSetUpPr fitToPage="1"/>
  </sheetPr>
  <dimension ref="A1:R49"/>
  <sheetViews>
    <sheetView tabSelected="1" workbookViewId="0">
      <selection activeCell="B17" sqref="B17"/>
    </sheetView>
  </sheetViews>
  <sheetFormatPr defaultRowHeight="15.6" x14ac:dyDescent="0.3"/>
  <cols>
    <col min="1" max="1" width="3.6640625" style="1" customWidth="1"/>
    <col min="2" max="2" width="39" style="1" customWidth="1"/>
    <col min="3" max="3" width="10.109375" style="2" customWidth="1"/>
    <col min="4" max="4" width="3.6640625" style="2" customWidth="1"/>
    <col min="5" max="7" width="13.6640625" style="1" customWidth="1"/>
  </cols>
  <sheetData>
    <row r="1" spans="1:18" ht="16.2" thickBot="1" x14ac:dyDescent="0.35"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">
      <c r="A2" s="58" t="s">
        <v>0</v>
      </c>
      <c r="B2" s="59"/>
      <c r="C2" s="97"/>
      <c r="D2" s="97"/>
      <c r="E2" s="97"/>
      <c r="F2" s="97"/>
      <c r="G2" s="98"/>
      <c r="H2" s="1"/>
      <c r="I2" s="3"/>
      <c r="J2" s="1" t="s">
        <v>1</v>
      </c>
      <c r="K2" s="1"/>
      <c r="L2" s="1"/>
      <c r="M2" s="1"/>
      <c r="N2" s="1"/>
      <c r="O2" s="1"/>
      <c r="P2" s="1"/>
      <c r="Q2" s="1"/>
      <c r="R2" s="1"/>
    </row>
    <row r="3" spans="1:18" x14ac:dyDescent="0.3">
      <c r="A3" s="60" t="s">
        <v>2</v>
      </c>
      <c r="B3" s="61"/>
      <c r="C3" s="62" t="s">
        <v>64</v>
      </c>
      <c r="D3" s="63"/>
      <c r="E3" s="64"/>
      <c r="F3" s="65"/>
      <c r="G3" s="66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3">
      <c r="A4" s="91" t="s">
        <v>45</v>
      </c>
      <c r="B4" s="92"/>
      <c r="C4" s="89" t="s">
        <v>46</v>
      </c>
      <c r="D4" s="90"/>
      <c r="E4" s="33"/>
      <c r="F4" s="34" t="s">
        <v>47</v>
      </c>
      <c r="G4" s="32"/>
      <c r="H4" s="1"/>
      <c r="I4" s="67" t="s">
        <v>48</v>
      </c>
      <c r="J4" s="67"/>
      <c r="K4" s="67"/>
      <c r="L4" s="67"/>
      <c r="M4" s="67"/>
      <c r="N4" s="67"/>
      <c r="O4" s="67"/>
      <c r="P4" s="67"/>
      <c r="Q4" s="67"/>
      <c r="R4" s="67"/>
    </row>
    <row r="5" spans="1:18" ht="16.2" thickBot="1" x14ac:dyDescent="0.35">
      <c r="A5" s="54" t="s">
        <v>3</v>
      </c>
      <c r="B5" s="55"/>
      <c r="C5" s="56">
        <v>2000000</v>
      </c>
      <c r="D5" s="56"/>
      <c r="E5" s="56"/>
      <c r="F5" s="56"/>
      <c r="G5" s="57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9.15" customHeight="1" thickBot="1" x14ac:dyDescent="0.35"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48.75" customHeight="1" thickBot="1" x14ac:dyDescent="0.35">
      <c r="A7" s="4" t="s">
        <v>4</v>
      </c>
      <c r="B7" s="5" t="s">
        <v>5</v>
      </c>
      <c r="C7" s="5" t="s">
        <v>6</v>
      </c>
      <c r="D7" s="47" t="s">
        <v>7</v>
      </c>
      <c r="E7" s="48" t="s">
        <v>8</v>
      </c>
      <c r="F7" s="28" t="s">
        <v>49</v>
      </c>
      <c r="G7" s="7" t="s">
        <v>10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15.6" customHeight="1" x14ac:dyDescent="0.3">
      <c r="A8" s="9" t="s">
        <v>11</v>
      </c>
      <c r="B8" s="10" t="s">
        <v>15</v>
      </c>
      <c r="C8" s="11" t="s">
        <v>50</v>
      </c>
      <c r="D8" s="11"/>
      <c r="E8" s="12">
        <v>156000</v>
      </c>
      <c r="F8" s="13">
        <f>(E8*0.9)*(IF(D8="x",0,0.13))</f>
        <v>18252</v>
      </c>
      <c r="G8" s="14">
        <f>E8+F8</f>
        <v>174252</v>
      </c>
      <c r="H8" s="1"/>
      <c r="I8" s="67" t="s">
        <v>68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x14ac:dyDescent="0.3">
      <c r="A9" s="15" t="s">
        <v>14</v>
      </c>
      <c r="B9" s="16" t="s">
        <v>15</v>
      </c>
      <c r="C9" s="17" t="s">
        <v>51</v>
      </c>
      <c r="D9" s="17" t="s">
        <v>17</v>
      </c>
      <c r="E9" s="18">
        <v>156000</v>
      </c>
      <c r="F9" s="13">
        <f t="shared" ref="F9:F14" si="0">(E9*0.9)*(IF(D9="x",0,0.13))</f>
        <v>0</v>
      </c>
      <c r="G9" s="19">
        <f t="shared" ref="G9:G14" si="1">E9+F9</f>
        <v>156000</v>
      </c>
      <c r="H9" s="1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x14ac:dyDescent="0.3">
      <c r="A10" s="15" t="s">
        <v>18</v>
      </c>
      <c r="B10" s="16" t="s">
        <v>15</v>
      </c>
      <c r="C10" s="17" t="s">
        <v>50</v>
      </c>
      <c r="D10" s="17"/>
      <c r="E10" s="18">
        <v>225000</v>
      </c>
      <c r="F10" s="13">
        <f t="shared" si="0"/>
        <v>26325</v>
      </c>
      <c r="G10" s="19">
        <f t="shared" si="1"/>
        <v>251325</v>
      </c>
      <c r="H10" s="1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x14ac:dyDescent="0.3">
      <c r="A11" s="15" t="s">
        <v>19</v>
      </c>
      <c r="B11" s="16"/>
      <c r="C11" s="17"/>
      <c r="D11" s="17"/>
      <c r="E11" s="18"/>
      <c r="F11" s="13">
        <f t="shared" ref="F11:F12" si="2">(E11*0.9)*(IF(D11="x",0,0.13))</f>
        <v>0</v>
      </c>
      <c r="G11" s="19">
        <f t="shared" ref="G11:G12" si="3">E11+F11</f>
        <v>0</v>
      </c>
      <c r="H11" s="1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18" x14ac:dyDescent="0.3">
      <c r="A12" s="15" t="s">
        <v>20</v>
      </c>
      <c r="B12" s="16"/>
      <c r="C12" s="17"/>
      <c r="D12" s="17"/>
      <c r="E12" s="18"/>
      <c r="F12" s="13">
        <f t="shared" si="2"/>
        <v>0</v>
      </c>
      <c r="G12" s="19">
        <f t="shared" si="3"/>
        <v>0</v>
      </c>
      <c r="H12" s="1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x14ac:dyDescent="0.3">
      <c r="A13" s="15" t="s">
        <v>22</v>
      </c>
      <c r="B13" s="16"/>
      <c r="C13" s="17"/>
      <c r="D13" s="17"/>
      <c r="E13" s="18"/>
      <c r="F13" s="13">
        <f t="shared" si="0"/>
        <v>0</v>
      </c>
      <c r="G13" s="19">
        <f t="shared" si="1"/>
        <v>0</v>
      </c>
      <c r="H13" s="1"/>
      <c r="I13" s="67"/>
      <c r="J13" s="67"/>
      <c r="K13" s="67"/>
      <c r="L13" s="67"/>
      <c r="M13" s="67"/>
      <c r="N13" s="67"/>
      <c r="O13" s="67"/>
      <c r="P13" s="67"/>
      <c r="Q13" s="67"/>
      <c r="R13" s="67"/>
    </row>
    <row r="14" spans="1:18" ht="16.2" thickBot="1" x14ac:dyDescent="0.35">
      <c r="A14" s="15" t="s">
        <v>23</v>
      </c>
      <c r="B14" s="16"/>
      <c r="C14" s="17"/>
      <c r="D14" s="17"/>
      <c r="E14" s="18"/>
      <c r="F14" s="13">
        <f t="shared" si="0"/>
        <v>0</v>
      </c>
      <c r="G14" s="19">
        <f t="shared" si="1"/>
        <v>0</v>
      </c>
      <c r="H14" s="1"/>
      <c r="I14" s="68" t="s">
        <v>21</v>
      </c>
      <c r="J14" s="68"/>
      <c r="K14" s="68"/>
      <c r="L14" s="68"/>
      <c r="M14" s="68"/>
      <c r="N14" s="68"/>
      <c r="O14" s="68"/>
      <c r="P14" s="68"/>
      <c r="Q14" s="68"/>
      <c r="R14" s="68"/>
    </row>
    <row r="15" spans="1:18" ht="16.2" thickBot="1" x14ac:dyDescent="0.35">
      <c r="A15" s="69" t="s">
        <v>24</v>
      </c>
      <c r="B15" s="70"/>
      <c r="C15" s="71"/>
      <c r="D15" s="20"/>
      <c r="E15" s="21">
        <f>SUM(E8:E14)</f>
        <v>537000</v>
      </c>
      <c r="F15" s="21">
        <f>SUM(F8:F14)</f>
        <v>44577</v>
      </c>
      <c r="G15" s="22">
        <f>SUM(G8:G14)</f>
        <v>581577</v>
      </c>
      <c r="H15" s="1"/>
      <c r="I15" s="68"/>
      <c r="J15" s="68"/>
      <c r="K15" s="68"/>
      <c r="L15" s="68"/>
      <c r="M15" s="68"/>
      <c r="N15" s="68"/>
      <c r="O15" s="68"/>
      <c r="P15" s="68"/>
      <c r="Q15" s="68"/>
      <c r="R15" s="68"/>
    </row>
    <row r="16" spans="1:18" ht="9.15" customHeight="1" thickBot="1" x14ac:dyDescent="0.35"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47.4" thickBot="1" x14ac:dyDescent="0.35">
      <c r="A17" s="4" t="s">
        <v>25</v>
      </c>
      <c r="B17" s="5" t="s">
        <v>26</v>
      </c>
      <c r="C17" s="5" t="s">
        <v>52</v>
      </c>
      <c r="D17" s="45" t="s">
        <v>53</v>
      </c>
      <c r="E17" s="48" t="s">
        <v>27</v>
      </c>
      <c r="F17" s="23"/>
      <c r="G17" s="7" t="s">
        <v>10</v>
      </c>
      <c r="H17" s="1"/>
      <c r="I17" s="53" t="s">
        <v>54</v>
      </c>
      <c r="J17" s="53"/>
      <c r="K17" s="53"/>
      <c r="L17" s="53"/>
      <c r="M17" s="53"/>
      <c r="N17" s="53"/>
      <c r="O17" s="53"/>
      <c r="P17" s="53"/>
      <c r="Q17" s="53"/>
      <c r="R17" s="53"/>
    </row>
    <row r="18" spans="1:18" ht="15.6" customHeight="1" x14ac:dyDescent="0.3">
      <c r="A18" s="9" t="s">
        <v>11</v>
      </c>
      <c r="B18" s="10" t="s">
        <v>15</v>
      </c>
      <c r="C18" s="41" t="s">
        <v>55</v>
      </c>
      <c r="D18" s="31"/>
      <c r="E18" s="12">
        <v>200000</v>
      </c>
      <c r="F18" s="24"/>
      <c r="G18" s="14">
        <f>E18+F18</f>
        <v>200000</v>
      </c>
      <c r="H18" s="1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1:18" x14ac:dyDescent="0.3">
      <c r="A19" s="15" t="s">
        <v>14</v>
      </c>
      <c r="B19" s="16" t="s">
        <v>15</v>
      </c>
      <c r="C19" s="42" t="s">
        <v>56</v>
      </c>
      <c r="D19" s="29"/>
      <c r="E19" s="18">
        <v>140000</v>
      </c>
      <c r="F19" s="25"/>
      <c r="G19" s="19">
        <f t="shared" ref="G19:G24" si="4">E19+F19</f>
        <v>140000</v>
      </c>
      <c r="H19" s="1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1:18" ht="15.6" customHeight="1" x14ac:dyDescent="0.3">
      <c r="A20" s="15" t="s">
        <v>18</v>
      </c>
      <c r="B20" s="16"/>
      <c r="C20" s="43"/>
      <c r="D20" s="35"/>
      <c r="E20" s="18"/>
      <c r="F20" s="25"/>
      <c r="G20" s="19">
        <f t="shared" si="4"/>
        <v>0</v>
      </c>
      <c r="H20" s="1"/>
      <c r="I20" s="93" t="s">
        <v>57</v>
      </c>
      <c r="J20" s="93"/>
      <c r="K20" s="93"/>
      <c r="L20" s="93"/>
      <c r="M20" s="93"/>
      <c r="N20" s="93"/>
      <c r="O20" s="93"/>
      <c r="P20" s="93"/>
      <c r="Q20" s="93"/>
      <c r="R20" s="93"/>
    </row>
    <row r="21" spans="1:18" x14ac:dyDescent="0.3">
      <c r="A21" s="15" t="s">
        <v>19</v>
      </c>
      <c r="B21" s="16"/>
      <c r="C21" s="43"/>
      <c r="D21" s="35"/>
      <c r="E21" s="18"/>
      <c r="F21" s="25"/>
      <c r="G21" s="19">
        <f t="shared" ref="G21:G22" si="5">E21+F21</f>
        <v>0</v>
      </c>
      <c r="H21" s="1"/>
      <c r="I21" s="93"/>
      <c r="J21" s="93"/>
      <c r="K21" s="93"/>
      <c r="L21" s="93"/>
      <c r="M21" s="93"/>
      <c r="N21" s="93"/>
      <c r="O21" s="93"/>
      <c r="P21" s="93"/>
      <c r="Q21" s="93"/>
      <c r="R21" s="93"/>
    </row>
    <row r="22" spans="1:18" ht="15" customHeight="1" x14ac:dyDescent="0.3">
      <c r="A22" s="15" t="s">
        <v>20</v>
      </c>
      <c r="B22" s="16"/>
      <c r="C22" s="42"/>
      <c r="D22" s="29"/>
      <c r="E22" s="18"/>
      <c r="F22" s="25"/>
      <c r="G22" s="19">
        <f t="shared" si="5"/>
        <v>0</v>
      </c>
      <c r="H22" s="1"/>
      <c r="I22" s="93"/>
      <c r="J22" s="93"/>
      <c r="K22" s="93"/>
      <c r="L22" s="93"/>
      <c r="M22" s="93"/>
      <c r="N22" s="93"/>
      <c r="O22" s="93"/>
      <c r="P22" s="93"/>
      <c r="Q22" s="93"/>
      <c r="R22" s="93"/>
    </row>
    <row r="23" spans="1:18" x14ac:dyDescent="0.3">
      <c r="A23" s="15" t="s">
        <v>22</v>
      </c>
      <c r="B23" s="16"/>
      <c r="C23" s="99"/>
      <c r="D23" s="100"/>
      <c r="E23" s="18"/>
      <c r="F23" s="25"/>
      <c r="G23" s="19">
        <f t="shared" si="4"/>
        <v>0</v>
      </c>
      <c r="H23" s="1"/>
      <c r="I23" s="93"/>
      <c r="J23" s="93"/>
      <c r="K23" s="93"/>
      <c r="L23" s="93"/>
      <c r="M23" s="93"/>
      <c r="N23" s="93"/>
      <c r="O23" s="93"/>
      <c r="P23" s="93"/>
      <c r="Q23" s="93"/>
      <c r="R23" s="93"/>
    </row>
    <row r="24" spans="1:18" ht="15" customHeight="1" thickBot="1" x14ac:dyDescent="0.35">
      <c r="A24" s="15" t="s">
        <v>23</v>
      </c>
      <c r="B24" s="16"/>
      <c r="C24" s="44"/>
      <c r="D24" s="30"/>
      <c r="E24" s="18"/>
      <c r="F24" s="25"/>
      <c r="G24" s="19">
        <f t="shared" si="4"/>
        <v>0</v>
      </c>
      <c r="H24" s="1"/>
      <c r="I24" s="93"/>
      <c r="J24" s="93"/>
      <c r="K24" s="93"/>
      <c r="L24" s="93"/>
      <c r="M24" s="93"/>
      <c r="N24" s="93"/>
      <c r="O24" s="93"/>
      <c r="P24" s="93"/>
      <c r="Q24" s="93"/>
      <c r="R24" s="93"/>
    </row>
    <row r="25" spans="1:18" ht="16.2" thickBot="1" x14ac:dyDescent="0.35">
      <c r="A25" s="69" t="s">
        <v>30</v>
      </c>
      <c r="B25" s="70"/>
      <c r="C25" s="71"/>
      <c r="D25" s="20"/>
      <c r="E25" s="21">
        <f>SUM(E18:E24)</f>
        <v>340000</v>
      </c>
      <c r="F25" s="26"/>
      <c r="G25" s="22">
        <f>SUM(G18:G24)</f>
        <v>340000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9.15" customHeight="1" thickBot="1" x14ac:dyDescent="0.35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47.4" thickBot="1" x14ac:dyDescent="0.35">
      <c r="A27" s="4" t="s">
        <v>31</v>
      </c>
      <c r="B27" s="5" t="s">
        <v>32</v>
      </c>
      <c r="C27" s="5" t="s">
        <v>52</v>
      </c>
      <c r="D27" s="45" t="s">
        <v>53</v>
      </c>
      <c r="E27" s="6" t="s">
        <v>33</v>
      </c>
      <c r="F27" s="6" t="s">
        <v>34</v>
      </c>
      <c r="G27" s="49" t="s">
        <v>35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3">
      <c r="A28" s="9" t="s">
        <v>11</v>
      </c>
      <c r="B28" s="10" t="s">
        <v>58</v>
      </c>
      <c r="C28" s="39" t="s">
        <v>59</v>
      </c>
      <c r="D28" s="36"/>
      <c r="E28" s="12">
        <v>350000</v>
      </c>
      <c r="F28" s="13">
        <f>E28*0.27</f>
        <v>94500</v>
      </c>
      <c r="G28" s="14">
        <f>E28+F28</f>
        <v>444500</v>
      </c>
      <c r="H28" s="1"/>
      <c r="I28" s="67" t="s">
        <v>36</v>
      </c>
      <c r="J28" s="67"/>
      <c r="K28" s="67"/>
      <c r="L28" s="67"/>
      <c r="M28" s="67"/>
      <c r="N28" s="67"/>
      <c r="O28" s="67"/>
      <c r="P28" s="67"/>
      <c r="Q28" s="67"/>
      <c r="R28" s="67"/>
    </row>
    <row r="29" spans="1:18" x14ac:dyDescent="0.3">
      <c r="A29" s="15" t="s">
        <v>14</v>
      </c>
      <c r="B29" s="10" t="s">
        <v>58</v>
      </c>
      <c r="C29" s="40" t="s">
        <v>66</v>
      </c>
      <c r="D29" s="37"/>
      <c r="E29" s="18">
        <v>160000</v>
      </c>
      <c r="F29" s="13">
        <f t="shared" ref="F29:F34" si="6">E29*0.27</f>
        <v>43200</v>
      </c>
      <c r="G29" s="19">
        <f t="shared" ref="G29:G34" si="7">E29+F29</f>
        <v>203200</v>
      </c>
      <c r="H29" s="1"/>
      <c r="I29" s="67"/>
      <c r="J29" s="67"/>
      <c r="K29" s="67"/>
      <c r="L29" s="67"/>
      <c r="M29" s="67"/>
      <c r="N29" s="67"/>
      <c r="O29" s="67"/>
      <c r="P29" s="67"/>
      <c r="Q29" s="67"/>
      <c r="R29" s="67"/>
    </row>
    <row r="30" spans="1:18" x14ac:dyDescent="0.3">
      <c r="A30" s="15" t="s">
        <v>18</v>
      </c>
      <c r="B30" s="10" t="s">
        <v>58</v>
      </c>
      <c r="C30" s="40" t="s">
        <v>60</v>
      </c>
      <c r="D30" s="37" t="s">
        <v>17</v>
      </c>
      <c r="E30" s="18">
        <v>50000</v>
      </c>
      <c r="F30" s="13">
        <f t="shared" si="6"/>
        <v>13500</v>
      </c>
      <c r="G30" s="19">
        <f t="shared" si="7"/>
        <v>63500</v>
      </c>
      <c r="H30" s="1"/>
      <c r="I30" s="67"/>
      <c r="J30" s="67"/>
      <c r="K30" s="67"/>
      <c r="L30" s="67"/>
      <c r="M30" s="67"/>
      <c r="N30" s="67"/>
      <c r="O30" s="67"/>
      <c r="P30" s="67"/>
      <c r="Q30" s="67"/>
      <c r="R30" s="67"/>
    </row>
    <row r="31" spans="1:18" x14ac:dyDescent="0.3">
      <c r="A31" s="15" t="s">
        <v>19</v>
      </c>
      <c r="B31" s="10" t="s">
        <v>58</v>
      </c>
      <c r="C31" s="40" t="s">
        <v>67</v>
      </c>
      <c r="D31" s="37"/>
      <c r="E31" s="18">
        <v>72500</v>
      </c>
      <c r="F31" s="13">
        <f t="shared" si="6"/>
        <v>19575</v>
      </c>
      <c r="G31" s="19">
        <f t="shared" si="7"/>
        <v>92075</v>
      </c>
      <c r="H31" s="1"/>
      <c r="I31" s="67"/>
      <c r="J31" s="67"/>
      <c r="K31" s="67"/>
      <c r="L31" s="67"/>
      <c r="M31" s="67"/>
      <c r="N31" s="67"/>
      <c r="O31" s="67"/>
      <c r="P31" s="67"/>
      <c r="Q31" s="67"/>
      <c r="R31" s="67"/>
    </row>
    <row r="32" spans="1:18" x14ac:dyDescent="0.3">
      <c r="A32" s="15" t="s">
        <v>20</v>
      </c>
      <c r="B32" s="16"/>
      <c r="C32" s="40"/>
      <c r="D32" s="38"/>
      <c r="E32" s="18">
        <v>200000</v>
      </c>
      <c r="F32" s="13">
        <f t="shared" si="6"/>
        <v>54000</v>
      </c>
      <c r="G32" s="19">
        <f t="shared" si="7"/>
        <v>254000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3">
      <c r="A33" s="15" t="s">
        <v>22</v>
      </c>
      <c r="B33" s="16"/>
      <c r="C33" s="40"/>
      <c r="D33" s="38"/>
      <c r="E33" s="18"/>
      <c r="F33" s="13">
        <f t="shared" ref="F33" si="8">E33*0.27</f>
        <v>0</v>
      </c>
      <c r="G33" s="19">
        <f t="shared" ref="G33" si="9">E33+F33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16.2" thickBot="1" x14ac:dyDescent="0.35">
      <c r="A34" s="15" t="s">
        <v>23</v>
      </c>
      <c r="B34" s="16"/>
      <c r="C34" s="101"/>
      <c r="D34" s="102"/>
      <c r="E34" s="18"/>
      <c r="F34" s="13">
        <f t="shared" si="6"/>
        <v>0</v>
      </c>
      <c r="G34" s="19">
        <f t="shared" si="7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6.2" thickBot="1" x14ac:dyDescent="0.35">
      <c r="A35" s="69" t="s">
        <v>37</v>
      </c>
      <c r="B35" s="70"/>
      <c r="C35" s="71"/>
      <c r="D35" s="20"/>
      <c r="E35" s="21">
        <f>SUM(E28:E34)</f>
        <v>832500</v>
      </c>
      <c r="F35" s="21">
        <f>SUM(F28:F34)</f>
        <v>224775</v>
      </c>
      <c r="G35" s="22">
        <f>SUM(G28:G34)</f>
        <v>1057275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9.15" customHeight="1" thickBot="1" x14ac:dyDescent="0.35"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6.2" thickBot="1" x14ac:dyDescent="0.35">
      <c r="A37" s="94" t="s">
        <v>61</v>
      </c>
      <c r="B37" s="95"/>
      <c r="C37" s="95"/>
      <c r="D37" s="96"/>
      <c r="E37" s="21">
        <f>SUMIF(D28:D34,"x",G28:G34)+SUMIF(D18:D24,"x",G18:G24)</f>
        <v>63500</v>
      </c>
      <c r="F37" s="46" t="s">
        <v>62</v>
      </c>
      <c r="G37" s="22">
        <f>E37*1.18*0.28</f>
        <v>20980.400000000001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9.15" customHeight="1" thickBot="1" x14ac:dyDescent="0.35"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6.2" thickBot="1" x14ac:dyDescent="0.35">
      <c r="C39" s="69" t="s">
        <v>38</v>
      </c>
      <c r="D39" s="70"/>
      <c r="E39" s="70"/>
      <c r="F39" s="81"/>
      <c r="G39" s="27">
        <f>G35+G25+G15+G37</f>
        <v>1999832.4</v>
      </c>
      <c r="H39" s="1"/>
      <c r="I39" s="80" t="s">
        <v>39</v>
      </c>
      <c r="J39" s="80"/>
      <c r="K39" s="50"/>
      <c r="L39" s="50"/>
      <c r="M39" s="50"/>
      <c r="N39" s="50"/>
      <c r="O39" s="50"/>
      <c r="P39" s="50"/>
      <c r="Q39" s="50"/>
      <c r="R39" s="50"/>
    </row>
    <row r="40" spans="1:18" ht="16.350000000000001" customHeight="1" thickBot="1" x14ac:dyDescent="0.35">
      <c r="C40" s="69" t="s">
        <v>40</v>
      </c>
      <c r="D40" s="70"/>
      <c r="E40" s="70"/>
      <c r="F40" s="81"/>
      <c r="G40" s="27">
        <f>SUM(C5-G39)</f>
        <v>167.60000000009313</v>
      </c>
      <c r="H40" s="1"/>
      <c r="I40" s="82" t="s">
        <v>63</v>
      </c>
      <c r="J40" s="82"/>
      <c r="K40" s="82"/>
      <c r="L40" s="82"/>
      <c r="M40" s="82"/>
      <c r="N40" s="82"/>
      <c r="O40" s="82"/>
      <c r="P40" s="82"/>
      <c r="Q40" s="82"/>
      <c r="R40" s="82"/>
    </row>
    <row r="41" spans="1:18" x14ac:dyDescent="0.3">
      <c r="H41" s="1"/>
      <c r="I41" s="82"/>
      <c r="J41" s="82"/>
      <c r="K41" s="82"/>
      <c r="L41" s="82"/>
      <c r="M41" s="82"/>
      <c r="N41" s="82"/>
      <c r="O41" s="82"/>
      <c r="P41" s="82"/>
      <c r="Q41" s="82"/>
      <c r="R41" s="82"/>
    </row>
    <row r="42" spans="1:18" x14ac:dyDescent="0.3">
      <c r="A42" s="83" t="s">
        <v>42</v>
      </c>
      <c r="B42" s="84" t="s">
        <v>65</v>
      </c>
      <c r="C42" s="83"/>
      <c r="D42" s="83"/>
      <c r="E42" s="83"/>
      <c r="F42" s="83"/>
      <c r="G42" s="83"/>
      <c r="H42" s="1"/>
      <c r="I42" s="82"/>
      <c r="J42" s="82"/>
      <c r="K42" s="82"/>
      <c r="L42" s="82"/>
      <c r="M42" s="82"/>
      <c r="N42" s="82"/>
      <c r="O42" s="82"/>
      <c r="P42" s="82"/>
      <c r="Q42" s="82"/>
      <c r="R42" s="82"/>
    </row>
    <row r="43" spans="1:18" x14ac:dyDescent="0.3">
      <c r="A43" s="83"/>
      <c r="B43" s="84"/>
      <c r="C43" s="85"/>
      <c r="D43" s="85"/>
      <c r="E43" s="85"/>
      <c r="F43" s="85"/>
      <c r="G43" s="85"/>
      <c r="H43" s="1"/>
      <c r="I43" s="82"/>
      <c r="J43" s="82"/>
      <c r="K43" s="82"/>
      <c r="L43" s="82"/>
      <c r="M43" s="82"/>
      <c r="N43" s="82"/>
      <c r="O43" s="82"/>
      <c r="P43" s="82"/>
      <c r="Q43" s="82"/>
      <c r="R43" s="82"/>
    </row>
    <row r="44" spans="1:18" ht="15.9" customHeight="1" x14ac:dyDescent="0.3">
      <c r="C44" s="86" t="s">
        <v>15</v>
      </c>
      <c r="D44" s="86"/>
      <c r="E44" s="86"/>
      <c r="F44" s="86"/>
      <c r="G44" s="86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15.9" customHeight="1" x14ac:dyDescent="0.3">
      <c r="C45" s="87" t="s">
        <v>43</v>
      </c>
      <c r="D45" s="87"/>
      <c r="E45" s="87"/>
      <c r="F45" s="87"/>
      <c r="G45" s="8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3"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.9" customHeight="1" x14ac:dyDescent="0.3">
      <c r="A47" s="88" t="s">
        <v>44</v>
      </c>
      <c r="B47" s="88"/>
      <c r="C47" s="88"/>
      <c r="D47" s="88"/>
      <c r="E47" s="88"/>
      <c r="F47" s="88"/>
      <c r="G47" s="8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3">
      <c r="A48" s="88"/>
      <c r="B48" s="88"/>
      <c r="C48" s="88"/>
      <c r="D48" s="88"/>
      <c r="E48" s="88"/>
      <c r="F48" s="88"/>
      <c r="G48" s="88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3">
      <c r="A49" s="88"/>
      <c r="B49" s="88"/>
      <c r="C49" s="88"/>
      <c r="D49" s="88"/>
      <c r="E49" s="88"/>
      <c r="F49" s="88"/>
      <c r="G49" s="8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</sheetData>
  <sheetProtection algorithmName="SHA-512" hashValue="b7e2r92kk0s8XIX71Icrotq8S4weaNcfKlotNne6sKEby2hK7oTdNvwbRqmUQDpJK8MAzDYOcDndjGs2BjPnWQ==" saltValue="uhJRgOflfCgyi8PP4anqWA==" spinCount="100000" sheet="1" objects="1" scenarios="1"/>
  <mergeCells count="29">
    <mergeCell ref="I4:R4"/>
    <mergeCell ref="A35:C35"/>
    <mergeCell ref="A25:C25"/>
    <mergeCell ref="I17:R19"/>
    <mergeCell ref="I8:R13"/>
    <mergeCell ref="I14:R15"/>
    <mergeCell ref="A2:B2"/>
    <mergeCell ref="C2:G2"/>
    <mergeCell ref="A3:B3"/>
    <mergeCell ref="C3:D3"/>
    <mergeCell ref="E3:G3"/>
    <mergeCell ref="I39:J39"/>
    <mergeCell ref="C40:F40"/>
    <mergeCell ref="I28:R31"/>
    <mergeCell ref="I20:R24"/>
    <mergeCell ref="A37:D37"/>
    <mergeCell ref="I40:R43"/>
    <mergeCell ref="C44:G44"/>
    <mergeCell ref="C45:G45"/>
    <mergeCell ref="A47:G49"/>
    <mergeCell ref="C4:D4"/>
    <mergeCell ref="A4:B4"/>
    <mergeCell ref="A42:A43"/>
    <mergeCell ref="B42:B43"/>
    <mergeCell ref="C42:G43"/>
    <mergeCell ref="A5:B5"/>
    <mergeCell ref="C5:G5"/>
    <mergeCell ref="C39:F39"/>
    <mergeCell ref="A15:C15"/>
  </mergeCells>
  <conditionalFormatting sqref="G40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/>
  <pageMargins left="0.39370078740157483" right="0.39370078740157483" top="1.1417322834645669" bottom="0.74803149606299213" header="0.51181102362204722" footer="0.31496062992125984"/>
  <pageSetup paperSize="9" scale="97" orientation="portrait" r:id="rId1"/>
  <headerFooter>
    <oddHeader>&amp;C&amp;"-,Félkövér"&amp;14ELSZÁMOLÓ LAP 
A 2022. ÉVI FAP PÁLYÁZAT TÁMOGATÁSI ÖSSZEGÉRŐL
(PÁLYÁZATI TEVÉKENYSÉG ESETÉN)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Elszámoló lap (pályamű)</vt:lpstr>
      <vt:lpstr>Elszámoló lap (pályázati tev.)</vt:lpstr>
      <vt:lpstr>'Elszámoló lap (pályamű)'!Nyomtatási_terület</vt:lpstr>
      <vt:lpstr>'Elszámoló lap (pályázati tev.)'!Nyomtatási_terület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Zubor András</dc:creator>
  <cp:keywords/>
  <dc:description/>
  <cp:lastModifiedBy>Zubor András</cp:lastModifiedBy>
  <cp:revision/>
  <dcterms:created xsi:type="dcterms:W3CDTF">2021-01-17T21:54:50Z</dcterms:created>
  <dcterms:modified xsi:type="dcterms:W3CDTF">2026-02-19T11:52:36Z</dcterms:modified>
  <cp:category/>
  <cp:contentStatus/>
</cp:coreProperties>
</file>