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gyarmernokikamara-my.sharepoint.com/personal/zubor_andras_mmk_hu/Documents/FAP/FAP2022/02_Kiiras/"/>
    </mc:Choice>
  </mc:AlternateContent>
  <xr:revisionPtr revIDLastSave="186" documentId="8_{70E2DD03-07CE-4F70-B771-E88BA5A103E4}" xr6:coauthVersionLast="47" xr6:coauthVersionMax="47" xr10:uidLastSave="{CC0DA749-3231-4138-A5D4-1180049AD489}"/>
  <bookViews>
    <workbookView xWindow="-108" yWindow="-108" windowWidth="23256" windowHeight="12456" xr2:uid="{FD5FEEB3-A3AC-4BF8-B507-B9A46CE64E34}"/>
  </bookViews>
  <sheets>
    <sheet name="Elszámoló lap (pályamű)" sheetId="1" r:id="rId1"/>
    <sheet name="Elszámoló lap (pályázati tev.)" sheetId="2" r:id="rId2"/>
  </sheets>
  <definedNames>
    <definedName name="_xlnm.Print_Area" localSheetId="0">'Elszámoló lap (pályamű)'!$A$1:$G$39</definedName>
    <definedName name="_xlnm.Print_Area" localSheetId="1">'Elszámoló lap (pályázati tev.)'!$A$1:$G$40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F9" i="1"/>
  <c r="F10" i="1"/>
  <c r="F11" i="1"/>
  <c r="F12" i="1"/>
  <c r="F7" i="1"/>
  <c r="F9" i="2"/>
  <c r="F10" i="2"/>
  <c r="F11" i="2"/>
  <c r="F12" i="2"/>
  <c r="F8" i="2"/>
  <c r="G18" i="2"/>
  <c r="G19" i="2"/>
  <c r="E30" i="2" l="1"/>
  <c r="F29" i="2"/>
  <c r="G29" i="2" s="1"/>
  <c r="F28" i="2"/>
  <c r="G28" i="2" s="1"/>
  <c r="F27" i="2"/>
  <c r="G27" i="2" s="1"/>
  <c r="E32" i="2" s="1"/>
  <c r="G32" i="2" s="1"/>
  <c r="F26" i="2"/>
  <c r="G26" i="2" s="1"/>
  <c r="F25" i="2"/>
  <c r="G25" i="2" s="1"/>
  <c r="F24" i="2"/>
  <c r="E21" i="2"/>
  <c r="G20" i="2"/>
  <c r="G17" i="2"/>
  <c r="G16" i="2"/>
  <c r="E13" i="2"/>
  <c r="G12" i="2"/>
  <c r="G11" i="2"/>
  <c r="G10" i="2"/>
  <c r="G9" i="2"/>
  <c r="G12" i="1"/>
  <c r="G8" i="1"/>
  <c r="G10" i="1"/>
  <c r="G11" i="1"/>
  <c r="G9" i="1"/>
  <c r="E31" i="1"/>
  <c r="F30" i="1"/>
  <c r="G30" i="1" s="1"/>
  <c r="F29" i="1"/>
  <c r="G29" i="1" s="1"/>
  <c r="F28" i="1"/>
  <c r="G28" i="1" s="1"/>
  <c r="F27" i="1"/>
  <c r="G27" i="1" s="1"/>
  <c r="F26" i="1"/>
  <c r="G26" i="1" s="1"/>
  <c r="F25" i="1"/>
  <c r="G25" i="1" s="1"/>
  <c r="E22" i="1"/>
  <c r="G21" i="1"/>
  <c r="G20" i="1"/>
  <c r="G19" i="1"/>
  <c r="G18" i="1"/>
  <c r="G17" i="1"/>
  <c r="G16" i="1"/>
  <c r="E13" i="1"/>
  <c r="G21" i="2" l="1"/>
  <c r="F30" i="2"/>
  <c r="G24" i="2"/>
  <c r="G30" i="2" s="1"/>
  <c r="F13" i="2"/>
  <c r="G8" i="2"/>
  <c r="G13" i="2" s="1"/>
  <c r="F31" i="1"/>
  <c r="G22" i="1"/>
  <c r="F13" i="1"/>
  <c r="G31" i="1"/>
  <c r="G7" i="1"/>
  <c r="G13" i="1" s="1"/>
  <c r="G34" i="2" l="1"/>
  <c r="G35" i="2" s="1"/>
  <c r="G33" i="1"/>
  <c r="G34" i="1" s="1"/>
</calcChain>
</file>

<file path=xl/sharedStrings.xml><?xml version="1.0" encoding="utf-8"?>
<sst xmlns="http://schemas.openxmlformats.org/spreadsheetml/2006/main" count="158" uniqueCount="66">
  <si>
    <t>Tagozat neve:</t>
  </si>
  <si>
    <t>a szürke háttérrel jelölt mezők módosítható cellák</t>
  </si>
  <si>
    <t>FAP azonosító:</t>
  </si>
  <si>
    <t>Elnyert keretösszeg:</t>
  </si>
  <si>
    <t>A)</t>
  </si>
  <si>
    <t>Megbízott neve</t>
  </si>
  <si>
    <t>Feladat</t>
  </si>
  <si>
    <t>Nyugdíjas</t>
  </si>
  <si>
    <t>Bruttó megbízási díj 
[Md]</t>
  </si>
  <si>
    <t>Támogatási részösszeg</t>
  </si>
  <si>
    <t>1.</t>
  </si>
  <si>
    <t>társszerző</t>
  </si>
  <si>
    <t>2.</t>
  </si>
  <si>
    <t>lektor</t>
  </si>
  <si>
    <t>x</t>
  </si>
  <si>
    <t>3.</t>
  </si>
  <si>
    <t>4.</t>
  </si>
  <si>
    <t>5.</t>
  </si>
  <si>
    <t>6.</t>
  </si>
  <si>
    <t>Megbízási díj összesen:</t>
  </si>
  <si>
    <t>B)</t>
  </si>
  <si>
    <t>Vállalkozó neve
(AAM Kisadózó, 12 M Ft alatt)</t>
  </si>
  <si>
    <t>Vállalkozási díj 
[AAM]</t>
  </si>
  <si>
    <t>szerző</t>
  </si>
  <si>
    <t>KATA-s vállakozási díj összesen:</t>
  </si>
  <si>
    <t>C)</t>
  </si>
  <si>
    <t>Cég neve (Képviselő)
(Nem AAM KATA-s vállalkozó)</t>
  </si>
  <si>
    <t>Nettó vállalkozási díj [Vd]</t>
  </si>
  <si>
    <t>ÁFA
 [Vd*27%]</t>
  </si>
  <si>
    <t>Támogatási részösszeg
 [Bruttó Vd]</t>
  </si>
  <si>
    <t>ÁFA-s vállakozási díj összesen:</t>
  </si>
  <si>
    <t>Támogatás összesen:</t>
  </si>
  <si>
    <t>Figyelem:</t>
  </si>
  <si>
    <r>
      <rPr>
        <b/>
        <sz val="12"/>
        <color rgb="FFFF0000"/>
        <rFont val="Calibri"/>
        <family val="2"/>
        <charset val="238"/>
        <scheme val="minor"/>
      </rPr>
      <t>Túllépés (-)</t>
    </r>
    <r>
      <rPr>
        <b/>
        <sz val="12"/>
        <color theme="1"/>
        <rFont val="Calibri"/>
        <family val="2"/>
        <charset val="238"/>
        <scheme val="minor"/>
      </rPr>
      <t>/</t>
    </r>
    <r>
      <rPr>
        <b/>
        <sz val="12"/>
        <color rgb="FF00B050"/>
        <rFont val="Calibri"/>
        <family val="2"/>
        <charset val="238"/>
        <scheme val="minor"/>
      </rPr>
      <t>Maradvány(+)</t>
    </r>
    <r>
      <rPr>
        <b/>
        <sz val="12"/>
        <color theme="1"/>
        <rFont val="Calibri"/>
        <family val="2"/>
        <charset val="238"/>
        <scheme val="minor"/>
      </rPr>
      <t>:</t>
    </r>
  </si>
  <si>
    <t>Kerettúllépés nem lehetséges, kérem amennyiben 0-nál kisebb eredményt kapott csökkentse a kiosztott összeget!</t>
  </si>
  <si>
    <t>Kelt:</t>
  </si>
  <si>
    <t>Tagozati elnök aláírása</t>
  </si>
  <si>
    <t>Kitöltést követően kinyomtatva a tagozati elnök aláírásával ellátva beküldendő a zubor.andras@mmk.hu címre!</t>
  </si>
  <si>
    <t>Név</t>
  </si>
  <si>
    <t>Cégnév (Képviselő)</t>
  </si>
  <si>
    <t>FAP-2022/</t>
  </si>
  <si>
    <t>…............................, 2022. július "… ."</t>
  </si>
  <si>
    <t>előadó</t>
  </si>
  <si>
    <t>szervező</t>
  </si>
  <si>
    <t>terembérlet</t>
  </si>
  <si>
    <t>útiköltség</t>
  </si>
  <si>
    <t>ellátás</t>
  </si>
  <si>
    <t>szállás ktg</t>
  </si>
  <si>
    <t>Előzetes</t>
  </si>
  <si>
    <t>Végleges</t>
  </si>
  <si>
    <t>Elszámoló lap típusa:</t>
  </si>
  <si>
    <t>Kérem jelölje x-el, hogy a pályázathoz Előzetes, vagy lezárást követő Végleges elszámoló lapot tölt ki.</t>
  </si>
  <si>
    <t>nyomda ktg</t>
  </si>
  <si>
    <t>techn. eszk</t>
  </si>
  <si>
    <t>A reprezentációs adót az adóalap 1,18-szorosa után kell megfizetni a 15%-os SZJA-t és a 13%-os SZOCHO-t (33,04% a teljes adóteher). Tegyen x-et az érintett költségek melletti oszlopba, és a táblázat automatikusan kiszámolja annak mértékét.</t>
  </si>
  <si>
    <t>REPI</t>
  </si>
  <si>
    <t>Feladat/ Szolgál-tatás</t>
  </si>
  <si>
    <t>Adó:</t>
  </si>
  <si>
    <t>Kifizetőt terhelő járulék [Md*0,9*13%]</t>
  </si>
  <si>
    <t>Reprezentációs adót terhelő költségek összesen:</t>
  </si>
  <si>
    <r>
      <t xml:space="preserve">A vállalkozási díjak esetében érvényes 27%-os ÁFA összegét a táblázat automatikusan számolja. Amennyiben a KATA-s vállalkozó nem AAM ebben a részben kell szerepeltetni.
A szerződésben a bruttó vállalkozási díjat (támogatási részösszeg, </t>
    </r>
    <r>
      <rPr>
        <b/>
        <u/>
        <sz val="11"/>
        <color rgb="FFFF0000"/>
        <rFont val="Calibri"/>
        <family val="2"/>
        <charset val="238"/>
        <scheme val="minor"/>
      </rPr>
      <t>G oszlopban lévő összeg</t>
    </r>
    <r>
      <rPr>
        <b/>
        <sz val="11"/>
        <color rgb="FFFF0000"/>
        <rFont val="Calibri"/>
        <family val="2"/>
        <charset val="238"/>
        <scheme val="minor"/>
      </rPr>
      <t>) kell feltüntetni.</t>
    </r>
  </si>
  <si>
    <t>Munkaadót terhelő járulék [Md*0,9*13%]</t>
  </si>
  <si>
    <t>Az ÁFA tekintetében amennyiben az alanyi adómentességet választottak az igénybevehető keret 2022. évben max. 12 millió Ft. A kisadózó vállalkozások esetében a MMK-nak a tárgyévben bármilyen jogcímen számlázott 3 millió Ft kifizetést meghaladó összeget 40% különadó terheli.
A szerződésben a vállalkozási díjat kell feltüntetni (E oszlopban lévő összeg).</t>
  </si>
  <si>
    <t>Nyugdíjas szerződő esetében kérem x-el jelölje a táblázatban a megfelelő osztlopban a járulék helyes kalkulása érdekében.</t>
  </si>
  <si>
    <r>
      <t>Megbízási díjak esetében a kifizetőt terhelő SZOCHO a megbízási díj 90%-át terheli, 2022. évben 13%. A táblázat automatikusan számolja ezt az összeget. 
A bruttó megbízási díjból az adózó az Adóelőleg nyilatkozaton választott módozat alapján adózik. A szerződésben a bruttó megbízási díjat kell feltüntetni (</t>
    </r>
    <r>
      <rPr>
        <b/>
        <u/>
        <sz val="11"/>
        <color rgb="FFFF0000"/>
        <rFont val="Calibri"/>
        <family val="2"/>
        <charset val="238"/>
        <scheme val="minor"/>
      </rPr>
      <t>E oszlopban lévő összeg</t>
    </r>
    <r>
      <rPr>
        <b/>
        <sz val="11"/>
        <color rgb="FFFF0000"/>
        <rFont val="Calibri"/>
        <family val="2"/>
        <charset val="238"/>
        <scheme val="minor"/>
      </rPr>
      <t>).</t>
    </r>
  </si>
  <si>
    <r>
      <t>Az ÁFA tekintetében amennyiben alanyi adómentességet választottak az igénybevehető keret 2022. évben max. 12 millió Ft. A kisadózó vállalkozások esetében a MMK-nak a tárgyévben bármilyen jogcímen számlázott 3 millió Ft kifizetést meghaladó összeget 40% különadó terheli.
A szerződésben a vállalkozási díjat kell feltüntetni (</t>
    </r>
    <r>
      <rPr>
        <b/>
        <u/>
        <sz val="11"/>
        <color rgb="FFFF0000"/>
        <rFont val="Calibri"/>
        <family val="2"/>
        <charset val="238"/>
        <scheme val="minor"/>
      </rPr>
      <t>E oszlopban lévő összeg</t>
    </r>
    <r>
      <rPr>
        <b/>
        <sz val="11"/>
        <color rgb="FFFF0000"/>
        <rFont val="Calibri"/>
        <family val="2"/>
        <charset val="238"/>
        <scheme val="minor"/>
      </rPr>
      <t xml:space="preserve">).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</si>
</sst>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b/>
      <sz val="12"/>
      <color rgb="FF00B05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3" fontId="3" fillId="0" borderId="14" xfId="0" applyNumberFormat="1" applyFont="1" applyBorder="1" applyAlignment="1">
      <alignment horizontal="center" vertical="center" wrapText="1"/>
    </xf>
    <xf numFmtId="3" fontId="3" fillId="0" borderId="1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2" fillId="2" borderId="17" xfId="0" applyFont="1" applyFill="1" applyBorder="1" applyAlignment="1" applyProtection="1">
      <alignment vertical="center"/>
      <protection locked="0"/>
    </xf>
    <xf numFmtId="0" fontId="2" fillId="2" borderId="17" xfId="0" applyFont="1" applyFill="1" applyBorder="1" applyAlignment="1" applyProtection="1">
      <alignment horizontal="center" vertical="center"/>
      <protection locked="0"/>
    </xf>
    <xf numFmtId="3" fontId="2" fillId="2" borderId="17" xfId="0" applyNumberFormat="1" applyFont="1" applyFill="1" applyBorder="1" applyAlignment="1" applyProtection="1">
      <alignment vertical="center"/>
      <protection locked="0"/>
    </xf>
    <xf numFmtId="3" fontId="2" fillId="0" borderId="17" xfId="0" applyNumberFormat="1" applyFont="1" applyBorder="1" applyAlignment="1">
      <alignment vertical="center"/>
    </xf>
    <xf numFmtId="3" fontId="2" fillId="0" borderId="18" xfId="0" applyNumberFormat="1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2" fillId="2" borderId="4" xfId="0" applyFont="1" applyFill="1" applyBorder="1" applyAlignment="1" applyProtection="1">
      <alignment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3" fontId="2" fillId="2" borderId="4" xfId="0" applyNumberFormat="1" applyFont="1" applyFill="1" applyBorder="1" applyAlignment="1" applyProtection="1">
      <alignment vertical="center"/>
      <protection locked="0"/>
    </xf>
    <xf numFmtId="3" fontId="2" fillId="0" borderId="19" xfId="0" applyNumberFormat="1" applyFont="1" applyBorder="1" applyAlignment="1">
      <alignment vertical="center"/>
    </xf>
    <xf numFmtId="0" fontId="3" fillId="0" borderId="22" xfId="0" applyFont="1" applyBorder="1" applyAlignment="1">
      <alignment horizontal="center" vertical="center"/>
    </xf>
    <xf numFmtId="3" fontId="3" fillId="0" borderId="14" xfId="0" applyNumberFormat="1" applyFont="1" applyBorder="1" applyAlignment="1">
      <alignment vertical="center"/>
    </xf>
    <xf numFmtId="3" fontId="3" fillId="0" borderId="15" xfId="0" applyNumberFormat="1" applyFont="1" applyBorder="1" applyAlignment="1">
      <alignment vertical="center"/>
    </xf>
    <xf numFmtId="3" fontId="4" fillId="3" borderId="14" xfId="0" applyNumberFormat="1" applyFont="1" applyFill="1" applyBorder="1" applyAlignment="1">
      <alignment horizontal="center" vertical="center" wrapText="1"/>
    </xf>
    <xf numFmtId="3" fontId="6" fillId="3" borderId="17" xfId="0" applyNumberFormat="1" applyFont="1" applyFill="1" applyBorder="1" applyAlignment="1">
      <alignment vertical="center"/>
    </xf>
    <xf numFmtId="3" fontId="6" fillId="3" borderId="4" xfId="0" applyNumberFormat="1" applyFont="1" applyFill="1" applyBorder="1" applyAlignment="1">
      <alignment vertical="center"/>
    </xf>
    <xf numFmtId="3" fontId="4" fillId="3" borderId="14" xfId="0" applyNumberFormat="1" applyFont="1" applyFill="1" applyBorder="1" applyAlignment="1">
      <alignment vertical="center"/>
    </xf>
    <xf numFmtId="3" fontId="3" fillId="0" borderId="28" xfId="0" applyNumberFormat="1" applyFont="1" applyBorder="1" applyAlignment="1">
      <alignment vertical="center"/>
    </xf>
    <xf numFmtId="3" fontId="1" fillId="0" borderId="14" xfId="0" applyNumberFormat="1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7" xfId="0" applyFont="1" applyFill="1" applyBorder="1" applyAlignment="1" applyProtection="1">
      <alignment horizontal="center" vertical="center"/>
      <protection locked="0"/>
    </xf>
    <xf numFmtId="0" fontId="2" fillId="2" borderId="27" xfId="0" applyFont="1" applyFill="1" applyBorder="1" applyAlignment="1" applyProtection="1">
      <alignment horizontal="center" vertical="center"/>
      <protection locked="0"/>
    </xf>
    <xf numFmtId="0" fontId="2" fillId="2" borderId="25" xfId="0" applyFont="1" applyFill="1" applyBorder="1" applyAlignment="1" applyProtection="1">
      <alignment horizontal="center" vertical="center"/>
      <protection locked="0"/>
    </xf>
    <xf numFmtId="0" fontId="3" fillId="2" borderId="32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0" fontId="2" fillId="2" borderId="31" xfId="0" applyFont="1" applyFill="1" applyBorder="1" applyAlignment="1" applyProtection="1">
      <alignment horizontal="center" vertical="center"/>
      <protection locked="0"/>
    </xf>
    <xf numFmtId="0" fontId="0" fillId="2" borderId="25" xfId="0" applyFont="1" applyFill="1" applyBorder="1" applyAlignment="1" applyProtection="1">
      <alignment vertical="center"/>
      <protection locked="0"/>
    </xf>
    <xf numFmtId="0" fontId="0" fillId="2" borderId="7" xfId="0" applyFont="1" applyFill="1" applyBorder="1" applyAlignment="1" applyProtection="1">
      <alignment horizontal="center" vertical="center"/>
      <protection locked="0"/>
    </xf>
    <xf numFmtId="0" fontId="0" fillId="2" borderId="7" xfId="0" applyFont="1" applyFill="1" applyBorder="1" applyAlignment="1" applyProtection="1">
      <alignment vertical="center"/>
      <protection locked="0"/>
    </xf>
    <xf numFmtId="0" fontId="0" fillId="2" borderId="27" xfId="0" applyFont="1" applyFill="1" applyBorder="1" applyAlignment="1" applyProtection="1">
      <alignment vertical="center"/>
      <protection locked="0"/>
    </xf>
    <xf numFmtId="0" fontId="0" fillId="2" borderId="2" xfId="0" applyFont="1" applyFill="1" applyBorder="1" applyAlignment="1" applyProtection="1">
      <alignment horizontal="center" vertical="center"/>
      <protection locked="0"/>
    </xf>
    <xf numFmtId="0" fontId="0" fillId="2" borderId="4" xfId="0" applyFont="1" applyFill="1" applyBorder="1" applyAlignment="1" applyProtection="1">
      <alignment horizontal="center" vertical="center"/>
      <protection locked="0"/>
    </xf>
    <xf numFmtId="0" fontId="0" fillId="2" borderId="11" xfId="0" applyFont="1" applyFill="1" applyBorder="1" applyAlignment="1" applyProtection="1">
      <alignment horizontal="center" vertical="center"/>
      <protection locked="0"/>
    </xf>
    <xf numFmtId="0" fontId="10" fillId="2" borderId="2" xfId="0" applyFont="1" applyFill="1" applyBorder="1" applyAlignment="1" applyProtection="1">
      <alignment vertical="center"/>
      <protection locked="0"/>
    </xf>
    <xf numFmtId="0" fontId="10" fillId="2" borderId="4" xfId="0" applyFont="1" applyFill="1" applyBorder="1" applyAlignment="1" applyProtection="1">
      <alignment vertical="center"/>
      <protection locked="0"/>
    </xf>
    <xf numFmtId="0" fontId="10" fillId="2" borderId="34" xfId="0" applyFont="1" applyFill="1" applyBorder="1" applyAlignment="1" applyProtection="1">
      <alignment horizontal="center" vertical="center"/>
      <protection locked="0"/>
    </xf>
    <xf numFmtId="0" fontId="10" fillId="2" borderId="11" xfId="0" applyFont="1" applyFill="1" applyBorder="1" applyAlignment="1" applyProtection="1">
      <alignment vertical="center"/>
      <protection locked="0"/>
    </xf>
    <xf numFmtId="0" fontId="3" fillId="4" borderId="22" xfId="0" applyFont="1" applyFill="1" applyBorder="1" applyAlignment="1">
      <alignment vertical="center" textRotation="90" wrapText="1"/>
    </xf>
    <xf numFmtId="3" fontId="3" fillId="4" borderId="14" xfId="0" applyNumberFormat="1" applyFon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 textRotation="90" wrapText="1"/>
    </xf>
    <xf numFmtId="3" fontId="3" fillId="6" borderId="14" xfId="0" applyNumberFormat="1" applyFont="1" applyFill="1" applyBorder="1" applyAlignment="1">
      <alignment horizontal="center" vertical="center" wrapText="1"/>
    </xf>
    <xf numFmtId="3" fontId="3" fillId="6" borderId="15" xfId="0" applyNumberFormat="1" applyFont="1" applyFill="1" applyBorder="1" applyAlignment="1">
      <alignment horizontal="center" vertical="center" wrapText="1"/>
    </xf>
    <xf numFmtId="0" fontId="2" fillId="7" borderId="0" xfId="0" applyFont="1" applyFill="1" applyAlignment="1">
      <alignment vertical="center"/>
    </xf>
    <xf numFmtId="0" fontId="3" fillId="5" borderId="14" xfId="0" applyFont="1" applyFill="1" applyBorder="1" applyAlignment="1">
      <alignment horizontal="center" vertical="center" textRotation="90" wrapText="1"/>
    </xf>
    <xf numFmtId="0" fontId="2" fillId="2" borderId="3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5" fillId="6" borderId="0" xfId="0" applyFont="1" applyFill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7" fillId="7" borderId="0" xfId="0" applyFont="1" applyFill="1" applyAlignment="1">
      <alignment horizontal="left" vertical="center"/>
    </xf>
    <xf numFmtId="0" fontId="5" fillId="7" borderId="0" xfId="0" quotePrefix="1" applyFont="1" applyFill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 applyProtection="1">
      <alignment horizontal="center" vertical="center"/>
      <protection locked="0"/>
    </xf>
    <xf numFmtId="0" fontId="2" fillId="0" borderId="29" xfId="0" applyFont="1" applyBorder="1" applyAlignment="1">
      <alignment horizontal="center" vertical="center"/>
    </xf>
    <xf numFmtId="0" fontId="9" fillId="6" borderId="0" xfId="0" applyFont="1" applyFill="1" applyAlignment="1">
      <alignment horizontal="left" vertical="top" wrapText="1"/>
    </xf>
    <xf numFmtId="0" fontId="2" fillId="2" borderId="6" xfId="0" applyFont="1" applyFill="1" applyBorder="1" applyAlignment="1" applyProtection="1">
      <alignment horizontal="center" vertical="center"/>
      <protection locked="0"/>
    </xf>
    <xf numFmtId="0" fontId="2" fillId="2" borderId="7" xfId="0" applyFont="1" applyFill="1" applyBorder="1" applyAlignment="1" applyProtection="1">
      <alignment horizontal="center" vertical="center"/>
      <protection locked="0"/>
    </xf>
    <xf numFmtId="0" fontId="2" fillId="2" borderId="26" xfId="0" applyFont="1" applyFill="1" applyBorder="1" applyAlignment="1" applyProtection="1">
      <alignment horizontal="center" vertical="center"/>
      <protection locked="0"/>
    </xf>
    <xf numFmtId="0" fontId="2" fillId="2" borderId="27" xfId="0" applyFont="1" applyFill="1" applyBorder="1" applyAlignment="1" applyProtection="1">
      <alignment horizontal="center" vertical="center"/>
      <protection locked="0"/>
    </xf>
    <xf numFmtId="0" fontId="3" fillId="0" borderId="23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2" fillId="2" borderId="24" xfId="0" applyFont="1" applyFill="1" applyBorder="1" applyAlignment="1" applyProtection="1">
      <alignment horizontal="center" vertical="center"/>
      <protection locked="0"/>
    </xf>
    <xf numFmtId="0" fontId="2" fillId="2" borderId="25" xfId="0" applyFont="1" applyFill="1" applyBorder="1" applyAlignment="1" applyProtection="1">
      <alignment horizontal="center" vertical="center"/>
      <protection locked="0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3" fontId="3" fillId="2" borderId="11" xfId="0" applyNumberFormat="1" applyFont="1" applyFill="1" applyBorder="1" applyAlignment="1" applyProtection="1">
      <alignment horizontal="right" vertical="center"/>
      <protection locked="0"/>
    </xf>
    <xf numFmtId="3" fontId="3" fillId="2" borderId="12" xfId="0" applyNumberFormat="1" applyFont="1" applyFill="1" applyBorder="1" applyAlignment="1" applyProtection="1">
      <alignment horizontal="right" vertical="center"/>
      <protection locked="0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3" fillId="0" borderId="5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2" borderId="6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9" xfId="0" applyFont="1" applyFill="1" applyBorder="1" applyAlignment="1" applyProtection="1">
      <alignment horizontal="center" vertical="center"/>
      <protection locked="0"/>
    </xf>
    <xf numFmtId="0" fontId="9" fillId="6" borderId="0" xfId="0" applyFont="1" applyFill="1" applyAlignment="1">
      <alignment horizontal="left" vertical="center" wrapText="1"/>
    </xf>
    <xf numFmtId="0" fontId="9" fillId="5" borderId="0" xfId="0" applyFont="1" applyFill="1" applyAlignment="1">
      <alignment horizontal="left" vertical="center" wrapText="1"/>
    </xf>
    <xf numFmtId="0" fontId="9" fillId="4" borderId="0" xfId="0" applyFont="1" applyFill="1" applyAlignment="1">
      <alignment horizontal="left" vertical="center" wrapText="1"/>
    </xf>
    <xf numFmtId="0" fontId="3" fillId="4" borderId="20" xfId="0" applyFont="1" applyFill="1" applyBorder="1" applyAlignment="1" applyProtection="1">
      <alignment horizontal="center" vertical="center"/>
      <protection locked="0"/>
    </xf>
    <xf numFmtId="0" fontId="3" fillId="4" borderId="21" xfId="0" applyFont="1" applyFill="1" applyBorder="1" applyAlignment="1" applyProtection="1">
      <alignment horizontal="center" vertical="center"/>
      <protection locked="0"/>
    </xf>
    <xf numFmtId="0" fontId="3" fillId="4" borderId="22" xfId="0" applyFont="1" applyFill="1" applyBorder="1" applyAlignment="1" applyProtection="1">
      <alignment horizontal="center" vertical="center"/>
      <protection locked="0"/>
    </xf>
    <xf numFmtId="0" fontId="3" fillId="0" borderId="6" xfId="0" applyFont="1" applyFill="1" applyBorder="1" applyAlignment="1" applyProtection="1">
      <alignment horizontal="center" vertical="center"/>
      <protection locked="0"/>
    </xf>
    <xf numFmtId="0" fontId="3" fillId="0" borderId="7" xfId="0" applyFont="1" applyFill="1" applyBorder="1" applyAlignment="1" applyProtection="1">
      <alignment horizontal="center" vertical="center"/>
      <protection locked="0"/>
    </xf>
    <xf numFmtId="0" fontId="3" fillId="0" borderId="33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</cellXfs>
  <cellStyles count="1">
    <cellStyle name="Normál" xfId="0" builtinId="0"/>
  </cellStyles>
  <dxfs count="4">
    <dxf>
      <font>
        <strike val="0"/>
        <color rgb="FFFF0000"/>
      </font>
    </dxf>
    <dxf>
      <font>
        <strike val="0"/>
        <color rgb="FF00B050"/>
      </font>
    </dxf>
    <dxf>
      <font>
        <strike val="0"/>
        <color rgb="FFFF0000"/>
      </font>
    </dxf>
    <dxf>
      <font>
        <strike val="0"/>
        <color rgb="FF00B05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4C96D2-F370-44C1-B7E7-5213FE2C0A70}">
  <sheetPr>
    <pageSetUpPr fitToPage="1"/>
  </sheetPr>
  <dimension ref="A1:R43"/>
  <sheetViews>
    <sheetView tabSelected="1" workbookViewId="0">
      <selection activeCell="E28" sqref="E28"/>
    </sheetView>
  </sheetViews>
  <sheetFormatPr defaultRowHeight="15.6" x14ac:dyDescent="0.3"/>
  <cols>
    <col min="1" max="1" width="3.6640625" style="1" customWidth="1"/>
    <col min="2" max="2" width="39" style="1" customWidth="1"/>
    <col min="3" max="3" width="10.109375" style="2" customWidth="1"/>
    <col min="4" max="4" width="3.6640625" style="2" customWidth="1"/>
    <col min="5" max="7" width="13.6640625" style="1" customWidth="1"/>
  </cols>
  <sheetData>
    <row r="1" spans="1:18" ht="16.2" thickBot="1" x14ac:dyDescent="0.35"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x14ac:dyDescent="0.3">
      <c r="A2" s="82" t="s">
        <v>0</v>
      </c>
      <c r="B2" s="83"/>
      <c r="C2" s="84"/>
      <c r="D2" s="84"/>
      <c r="E2" s="84"/>
      <c r="F2" s="84"/>
      <c r="G2" s="85"/>
      <c r="H2" s="1"/>
      <c r="I2" s="3"/>
      <c r="J2" s="1" t="s">
        <v>1</v>
      </c>
      <c r="K2" s="1"/>
      <c r="L2" s="1"/>
      <c r="M2" s="1"/>
      <c r="N2" s="1"/>
      <c r="O2" s="1"/>
      <c r="P2" s="1"/>
      <c r="Q2" s="1"/>
      <c r="R2" s="1"/>
    </row>
    <row r="3" spans="1:18" x14ac:dyDescent="0.3">
      <c r="A3" s="86" t="s">
        <v>2</v>
      </c>
      <c r="B3" s="87"/>
      <c r="C3" s="88" t="s">
        <v>40</v>
      </c>
      <c r="D3" s="89"/>
      <c r="E3" s="90"/>
      <c r="F3" s="91"/>
      <c r="G3" s="92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ht="16.2" thickBot="1" x14ac:dyDescent="0.35">
      <c r="A4" s="78" t="s">
        <v>3</v>
      </c>
      <c r="B4" s="79"/>
      <c r="C4" s="80">
        <v>1000000</v>
      </c>
      <c r="D4" s="80"/>
      <c r="E4" s="80"/>
      <c r="F4" s="80"/>
      <c r="G4" s="8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ht="9" customHeight="1" thickBot="1" x14ac:dyDescent="0.35"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ht="48" customHeight="1" thickBot="1" x14ac:dyDescent="0.35">
      <c r="A6" s="4" t="s">
        <v>4</v>
      </c>
      <c r="B6" s="5" t="s">
        <v>5</v>
      </c>
      <c r="C6" s="5" t="s">
        <v>6</v>
      </c>
      <c r="D6" s="56" t="s">
        <v>7</v>
      </c>
      <c r="E6" s="53" t="s">
        <v>8</v>
      </c>
      <c r="F6" s="28" t="s">
        <v>61</v>
      </c>
      <c r="G6" s="7" t="s">
        <v>9</v>
      </c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1:18" ht="15.6" customHeight="1" x14ac:dyDescent="0.3">
      <c r="A7" s="9" t="s">
        <v>10</v>
      </c>
      <c r="B7" s="10" t="s">
        <v>38</v>
      </c>
      <c r="C7" s="11" t="s">
        <v>11</v>
      </c>
      <c r="D7" s="11"/>
      <c r="E7" s="12">
        <v>150000</v>
      </c>
      <c r="F7" s="13">
        <f>(E7*0.9)*(IF(D7="x",0,0.13))</f>
        <v>17550</v>
      </c>
      <c r="G7" s="14">
        <f>E7+F7</f>
        <v>167550</v>
      </c>
      <c r="H7" s="1"/>
      <c r="I7" s="93" t="s">
        <v>64</v>
      </c>
      <c r="J7" s="93"/>
      <c r="K7" s="93"/>
      <c r="L7" s="93"/>
      <c r="M7" s="93"/>
      <c r="N7" s="93"/>
      <c r="O7" s="93"/>
      <c r="P7" s="93"/>
      <c r="Q7" s="93"/>
      <c r="R7" s="93"/>
    </row>
    <row r="8" spans="1:18" x14ac:dyDescent="0.3">
      <c r="A8" s="15" t="s">
        <v>12</v>
      </c>
      <c r="B8" s="16" t="s">
        <v>38</v>
      </c>
      <c r="C8" s="17" t="s">
        <v>13</v>
      </c>
      <c r="D8" s="17" t="s">
        <v>14</v>
      </c>
      <c r="E8" s="18">
        <v>150000</v>
      </c>
      <c r="F8" s="13">
        <f t="shared" ref="F8:F12" si="0">(E8*0.9)*(IF(D8="x",0,0.13))</f>
        <v>0</v>
      </c>
      <c r="G8" s="19">
        <f t="shared" ref="G8:G12" si="1">E8+F8</f>
        <v>150000</v>
      </c>
      <c r="H8" s="1"/>
      <c r="I8" s="93"/>
      <c r="J8" s="93"/>
      <c r="K8" s="93"/>
      <c r="L8" s="93"/>
      <c r="M8" s="93"/>
      <c r="N8" s="93"/>
      <c r="O8" s="93"/>
      <c r="P8" s="93"/>
      <c r="Q8" s="93"/>
      <c r="R8" s="93"/>
    </row>
    <row r="9" spans="1:18" x14ac:dyDescent="0.3">
      <c r="A9" s="15" t="s">
        <v>15</v>
      </c>
      <c r="B9" s="16"/>
      <c r="C9" s="17"/>
      <c r="D9" s="17"/>
      <c r="E9" s="18"/>
      <c r="F9" s="13">
        <f t="shared" si="0"/>
        <v>0</v>
      </c>
      <c r="G9" s="19">
        <f t="shared" si="1"/>
        <v>0</v>
      </c>
      <c r="H9" s="1"/>
      <c r="I9" s="93"/>
      <c r="J9" s="93"/>
      <c r="K9" s="93"/>
      <c r="L9" s="93"/>
      <c r="M9" s="93"/>
      <c r="N9" s="93"/>
      <c r="O9" s="93"/>
      <c r="P9" s="93"/>
      <c r="Q9" s="93"/>
      <c r="R9" s="93"/>
    </row>
    <row r="10" spans="1:18" x14ac:dyDescent="0.3">
      <c r="A10" s="15" t="s">
        <v>16</v>
      </c>
      <c r="B10" s="16"/>
      <c r="C10" s="17"/>
      <c r="D10" s="17"/>
      <c r="E10" s="18"/>
      <c r="F10" s="13">
        <f t="shared" si="0"/>
        <v>0</v>
      </c>
      <c r="G10" s="19">
        <f t="shared" si="1"/>
        <v>0</v>
      </c>
      <c r="H10" s="1"/>
      <c r="I10" s="93"/>
      <c r="J10" s="93"/>
      <c r="K10" s="93"/>
      <c r="L10" s="93"/>
      <c r="M10" s="93"/>
      <c r="N10" s="93"/>
      <c r="O10" s="93"/>
      <c r="P10" s="93"/>
      <c r="Q10" s="93"/>
      <c r="R10" s="93"/>
    </row>
    <row r="11" spans="1:18" x14ac:dyDescent="0.3">
      <c r="A11" s="15" t="s">
        <v>17</v>
      </c>
      <c r="B11" s="16"/>
      <c r="C11" s="17"/>
      <c r="D11" s="17"/>
      <c r="E11" s="18"/>
      <c r="F11" s="13">
        <f t="shared" si="0"/>
        <v>0</v>
      </c>
      <c r="G11" s="19">
        <f t="shared" si="1"/>
        <v>0</v>
      </c>
      <c r="H11" s="1"/>
      <c r="I11" s="94" t="s">
        <v>63</v>
      </c>
      <c r="J11" s="94"/>
      <c r="K11" s="94"/>
      <c r="L11" s="94"/>
      <c r="M11" s="94"/>
      <c r="N11" s="94"/>
      <c r="O11" s="94"/>
      <c r="P11" s="94"/>
      <c r="Q11" s="94"/>
      <c r="R11" s="94"/>
    </row>
    <row r="12" spans="1:18" ht="16.2" thickBot="1" x14ac:dyDescent="0.35">
      <c r="A12" s="15" t="s">
        <v>18</v>
      </c>
      <c r="B12" s="16"/>
      <c r="C12" s="17"/>
      <c r="D12" s="17"/>
      <c r="E12" s="18"/>
      <c r="F12" s="13">
        <f t="shared" si="0"/>
        <v>0</v>
      </c>
      <c r="G12" s="19">
        <f t="shared" si="1"/>
        <v>0</v>
      </c>
      <c r="H12" s="1"/>
      <c r="I12" s="94"/>
      <c r="J12" s="94"/>
      <c r="K12" s="94"/>
      <c r="L12" s="94"/>
      <c r="M12" s="94"/>
      <c r="N12" s="94"/>
      <c r="O12" s="94"/>
      <c r="P12" s="94"/>
      <c r="Q12" s="94"/>
      <c r="R12" s="94"/>
    </row>
    <row r="13" spans="1:18" ht="16.2" thickBot="1" x14ac:dyDescent="0.35">
      <c r="A13" s="60" t="s">
        <v>19</v>
      </c>
      <c r="B13" s="61"/>
      <c r="C13" s="62"/>
      <c r="D13" s="20"/>
      <c r="E13" s="21">
        <f>SUM(E7:E12)</f>
        <v>300000</v>
      </c>
      <c r="F13" s="21">
        <f>SUM(F7:F12)</f>
        <v>17550</v>
      </c>
      <c r="G13" s="22">
        <f>SUM(G7:G12)</f>
        <v>317550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ht="9" customHeight="1" thickBot="1" x14ac:dyDescent="0.35"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ht="47.4" thickBot="1" x14ac:dyDescent="0.35">
      <c r="A15" s="4" t="s">
        <v>20</v>
      </c>
      <c r="B15" s="5" t="s">
        <v>21</v>
      </c>
      <c r="C15" s="74" t="s">
        <v>6</v>
      </c>
      <c r="D15" s="75"/>
      <c r="E15" s="53" t="s">
        <v>22</v>
      </c>
      <c r="F15" s="23"/>
      <c r="G15" s="7" t="s">
        <v>9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ht="15.6" customHeight="1" x14ac:dyDescent="0.3">
      <c r="A16" s="9" t="s">
        <v>10</v>
      </c>
      <c r="B16" s="10" t="s">
        <v>38</v>
      </c>
      <c r="C16" s="76" t="s">
        <v>23</v>
      </c>
      <c r="D16" s="77"/>
      <c r="E16" s="12">
        <v>150000</v>
      </c>
      <c r="F16" s="24"/>
      <c r="G16" s="14">
        <f>E16+F16</f>
        <v>150000</v>
      </c>
      <c r="H16" s="1"/>
      <c r="I16" s="69" t="s">
        <v>62</v>
      </c>
      <c r="J16" s="69"/>
      <c r="K16" s="69"/>
      <c r="L16" s="69"/>
      <c r="M16" s="69"/>
      <c r="N16" s="69"/>
      <c r="O16" s="69"/>
      <c r="P16" s="69"/>
      <c r="Q16" s="69"/>
      <c r="R16" s="69"/>
    </row>
    <row r="17" spans="1:18" x14ac:dyDescent="0.3">
      <c r="A17" s="15" t="s">
        <v>12</v>
      </c>
      <c r="B17" s="16" t="s">
        <v>38</v>
      </c>
      <c r="C17" s="70" t="s">
        <v>13</v>
      </c>
      <c r="D17" s="71"/>
      <c r="E17" s="18"/>
      <c r="F17" s="25"/>
      <c r="G17" s="19">
        <f t="shared" ref="G17:G21" si="2">E17+F17</f>
        <v>0</v>
      </c>
      <c r="H17" s="1"/>
      <c r="I17" s="69"/>
      <c r="J17" s="69"/>
      <c r="K17" s="69"/>
      <c r="L17" s="69"/>
      <c r="M17" s="69"/>
      <c r="N17" s="69"/>
      <c r="O17" s="69"/>
      <c r="P17" s="69"/>
      <c r="Q17" s="69"/>
      <c r="R17" s="69"/>
    </row>
    <row r="18" spans="1:18" x14ac:dyDescent="0.3">
      <c r="A18" s="15" t="s">
        <v>15</v>
      </c>
      <c r="B18" s="16" t="s">
        <v>38</v>
      </c>
      <c r="C18" s="70" t="s">
        <v>11</v>
      </c>
      <c r="D18" s="71"/>
      <c r="E18" s="18"/>
      <c r="F18" s="25"/>
      <c r="G18" s="19">
        <f t="shared" si="2"/>
        <v>0</v>
      </c>
      <c r="H18" s="1"/>
      <c r="I18" s="69"/>
      <c r="J18" s="69"/>
      <c r="K18" s="69"/>
      <c r="L18" s="69"/>
      <c r="M18" s="69"/>
      <c r="N18" s="69"/>
      <c r="O18" s="69"/>
      <c r="P18" s="69"/>
      <c r="Q18" s="69"/>
      <c r="R18" s="69"/>
    </row>
    <row r="19" spans="1:18" x14ac:dyDescent="0.3">
      <c r="A19" s="15" t="s">
        <v>16</v>
      </c>
      <c r="B19" s="16"/>
      <c r="C19" s="70"/>
      <c r="D19" s="71"/>
      <c r="E19" s="18"/>
      <c r="F19" s="25"/>
      <c r="G19" s="19">
        <f t="shared" si="2"/>
        <v>0</v>
      </c>
      <c r="H19" s="1"/>
      <c r="I19" s="69"/>
      <c r="J19" s="69"/>
      <c r="K19" s="69"/>
      <c r="L19" s="69"/>
      <c r="M19" s="69"/>
      <c r="N19" s="69"/>
      <c r="O19" s="69"/>
      <c r="P19" s="69"/>
      <c r="Q19" s="69"/>
      <c r="R19" s="69"/>
    </row>
    <row r="20" spans="1:18" x14ac:dyDescent="0.3">
      <c r="A20" s="15" t="s">
        <v>17</v>
      </c>
      <c r="B20" s="16"/>
      <c r="C20" s="70"/>
      <c r="D20" s="71"/>
      <c r="E20" s="18"/>
      <c r="F20" s="25"/>
      <c r="G20" s="19">
        <f t="shared" si="2"/>
        <v>0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1:18" ht="16.2" thickBot="1" x14ac:dyDescent="0.35">
      <c r="A21" s="15" t="s">
        <v>18</v>
      </c>
      <c r="B21" s="16"/>
      <c r="C21" s="72"/>
      <c r="D21" s="73"/>
      <c r="E21" s="18"/>
      <c r="F21" s="25"/>
      <c r="G21" s="19">
        <f t="shared" si="2"/>
        <v>0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 ht="16.2" thickBot="1" x14ac:dyDescent="0.35">
      <c r="A22" s="60" t="s">
        <v>24</v>
      </c>
      <c r="B22" s="61"/>
      <c r="C22" s="62"/>
      <c r="D22" s="20"/>
      <c r="E22" s="21">
        <f>SUM(E16:E21)</f>
        <v>150000</v>
      </c>
      <c r="F22" s="26"/>
      <c r="G22" s="22">
        <f>SUM(G16:G21)</f>
        <v>150000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ht="9" customHeight="1" thickBot="1" x14ac:dyDescent="0.35"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ht="47.4" thickBot="1" x14ac:dyDescent="0.35">
      <c r="A24" s="4" t="s">
        <v>25</v>
      </c>
      <c r="B24" s="5" t="s">
        <v>26</v>
      </c>
      <c r="C24" s="74" t="s">
        <v>6</v>
      </c>
      <c r="D24" s="75"/>
      <c r="E24" s="6" t="s">
        <v>27</v>
      </c>
      <c r="F24" s="6" t="s">
        <v>28</v>
      </c>
      <c r="G24" s="54" t="s">
        <v>29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 x14ac:dyDescent="0.3">
      <c r="A25" s="9" t="s">
        <v>10</v>
      </c>
      <c r="B25" s="10" t="s">
        <v>39</v>
      </c>
      <c r="C25" s="76" t="s">
        <v>23</v>
      </c>
      <c r="D25" s="77"/>
      <c r="E25" s="12">
        <v>120750</v>
      </c>
      <c r="F25" s="13">
        <f>E25*0.27</f>
        <v>32602.500000000004</v>
      </c>
      <c r="G25" s="14">
        <f>E25+F25</f>
        <v>153352.5</v>
      </c>
      <c r="H25" s="1"/>
      <c r="I25" s="69" t="s">
        <v>60</v>
      </c>
      <c r="J25" s="69"/>
      <c r="K25" s="69"/>
      <c r="L25" s="69"/>
      <c r="M25" s="69"/>
      <c r="N25" s="69"/>
      <c r="O25" s="69"/>
      <c r="P25" s="69"/>
      <c r="Q25" s="69"/>
      <c r="R25" s="69"/>
    </row>
    <row r="26" spans="1:18" x14ac:dyDescent="0.3">
      <c r="A26" s="15" t="s">
        <v>12</v>
      </c>
      <c r="B26" s="10" t="s">
        <v>39</v>
      </c>
      <c r="C26" s="70" t="s">
        <v>13</v>
      </c>
      <c r="D26" s="71"/>
      <c r="E26" s="18">
        <v>298500</v>
      </c>
      <c r="F26" s="13">
        <f t="shared" ref="F26:F30" si="3">E26*0.27</f>
        <v>80595</v>
      </c>
      <c r="G26" s="19">
        <f t="shared" ref="G26:G30" si="4">E26+F26</f>
        <v>379095</v>
      </c>
      <c r="H26" s="1"/>
      <c r="I26" s="69"/>
      <c r="J26" s="69"/>
      <c r="K26" s="69"/>
      <c r="L26" s="69"/>
      <c r="M26" s="69"/>
      <c r="N26" s="69"/>
      <c r="O26" s="69"/>
      <c r="P26" s="69"/>
      <c r="Q26" s="69"/>
      <c r="R26" s="69"/>
    </row>
    <row r="27" spans="1:18" x14ac:dyDescent="0.3">
      <c r="A27" s="15" t="s">
        <v>15</v>
      </c>
      <c r="B27" s="10" t="s">
        <v>39</v>
      </c>
      <c r="C27" s="70" t="s">
        <v>11</v>
      </c>
      <c r="D27" s="71"/>
      <c r="E27" s="18"/>
      <c r="F27" s="13">
        <f t="shared" si="3"/>
        <v>0</v>
      </c>
      <c r="G27" s="19">
        <f t="shared" si="4"/>
        <v>0</v>
      </c>
      <c r="H27" s="1"/>
      <c r="I27" s="69"/>
      <c r="J27" s="69"/>
      <c r="K27" s="69"/>
      <c r="L27" s="69"/>
      <c r="M27" s="69"/>
      <c r="N27" s="69"/>
      <c r="O27" s="69"/>
      <c r="P27" s="69"/>
      <c r="Q27" s="69"/>
      <c r="R27" s="69"/>
    </row>
    <row r="28" spans="1:18" x14ac:dyDescent="0.3">
      <c r="A28" s="15" t="s">
        <v>16</v>
      </c>
      <c r="B28" s="16"/>
      <c r="C28" s="70"/>
      <c r="D28" s="71"/>
      <c r="E28" s="18"/>
      <c r="F28" s="13">
        <f t="shared" si="3"/>
        <v>0</v>
      </c>
      <c r="G28" s="19">
        <f t="shared" si="4"/>
        <v>0</v>
      </c>
      <c r="H28" s="1"/>
      <c r="I28" s="69"/>
      <c r="J28" s="69"/>
      <c r="K28" s="69"/>
      <c r="L28" s="69"/>
      <c r="M28" s="69"/>
      <c r="N28" s="69"/>
      <c r="O28" s="69"/>
      <c r="P28" s="69"/>
      <c r="Q28" s="69"/>
      <c r="R28" s="69"/>
    </row>
    <row r="29" spans="1:18" x14ac:dyDescent="0.3">
      <c r="A29" s="15" t="s">
        <v>17</v>
      </c>
      <c r="B29" s="16"/>
      <c r="C29" s="70"/>
      <c r="D29" s="71"/>
      <c r="E29" s="18"/>
      <c r="F29" s="13">
        <f t="shared" si="3"/>
        <v>0</v>
      </c>
      <c r="G29" s="19">
        <f t="shared" si="4"/>
        <v>0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ht="16.2" thickBot="1" x14ac:dyDescent="0.35">
      <c r="A30" s="15" t="s">
        <v>18</v>
      </c>
      <c r="B30" s="16"/>
      <c r="C30" s="72"/>
      <c r="D30" s="73"/>
      <c r="E30" s="18"/>
      <c r="F30" s="13">
        <f t="shared" si="3"/>
        <v>0</v>
      </c>
      <c r="G30" s="19">
        <f t="shared" si="4"/>
        <v>0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 ht="16.2" thickBot="1" x14ac:dyDescent="0.35">
      <c r="A31" s="60" t="s">
        <v>30</v>
      </c>
      <c r="B31" s="61"/>
      <c r="C31" s="62"/>
      <c r="D31" s="20"/>
      <c r="E31" s="21">
        <f>SUM(E25:E30)</f>
        <v>419250</v>
      </c>
      <c r="F31" s="21">
        <f>SUM(F25:F30)</f>
        <v>113197.5</v>
      </c>
      <c r="G31" s="22">
        <f>SUM(G25:G30)</f>
        <v>532447.5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 ht="9" customHeight="1" thickBot="1" x14ac:dyDescent="0.35"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ht="16.2" thickBot="1" x14ac:dyDescent="0.35">
      <c r="C33" s="60" t="s">
        <v>31</v>
      </c>
      <c r="D33" s="61"/>
      <c r="E33" s="61"/>
      <c r="F33" s="63"/>
      <c r="G33" s="27">
        <f>G31+G22+G13</f>
        <v>999997.5</v>
      </c>
      <c r="H33" s="1"/>
      <c r="I33" s="64" t="s">
        <v>32</v>
      </c>
      <c r="J33" s="64"/>
      <c r="K33" s="55"/>
      <c r="L33" s="55"/>
      <c r="M33" s="55"/>
      <c r="N33" s="55"/>
      <c r="O33" s="55"/>
      <c r="P33" s="55"/>
      <c r="Q33" s="55"/>
      <c r="R33" s="55"/>
    </row>
    <row r="34" spans="1:18" ht="16.2" thickBot="1" x14ac:dyDescent="0.35">
      <c r="C34" s="60" t="s">
        <v>33</v>
      </c>
      <c r="D34" s="61"/>
      <c r="E34" s="61"/>
      <c r="F34" s="63"/>
      <c r="G34" s="27">
        <f>SUM(C4-G33)</f>
        <v>2.5</v>
      </c>
      <c r="H34" s="1"/>
      <c r="I34" s="65" t="s">
        <v>34</v>
      </c>
      <c r="J34" s="65"/>
      <c r="K34" s="65"/>
      <c r="L34" s="65"/>
      <c r="M34" s="65"/>
      <c r="N34" s="65"/>
      <c r="O34" s="65"/>
      <c r="P34" s="65"/>
      <c r="Q34" s="65"/>
      <c r="R34" s="65"/>
    </row>
    <row r="35" spans="1:18" x14ac:dyDescent="0.3">
      <c r="H35" s="1"/>
      <c r="I35" s="65"/>
      <c r="J35" s="65"/>
      <c r="K35" s="65"/>
      <c r="L35" s="65"/>
      <c r="M35" s="65"/>
      <c r="N35" s="65"/>
      <c r="O35" s="65"/>
      <c r="P35" s="65"/>
      <c r="Q35" s="65"/>
      <c r="R35" s="65"/>
    </row>
    <row r="36" spans="1:18" x14ac:dyDescent="0.3">
      <c r="A36" s="66" t="s">
        <v>35</v>
      </c>
      <c r="B36" s="67" t="s">
        <v>41</v>
      </c>
      <c r="C36" s="66"/>
      <c r="D36" s="66"/>
      <c r="E36" s="66"/>
      <c r="F36" s="66"/>
      <c r="G36" s="66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x14ac:dyDescent="0.3">
      <c r="A37" s="66"/>
      <c r="B37" s="67"/>
      <c r="C37" s="68"/>
      <c r="D37" s="68"/>
      <c r="E37" s="68"/>
      <c r="F37" s="68"/>
      <c r="G37" s="68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ht="15.75" customHeight="1" x14ac:dyDescent="0.3">
      <c r="C38" s="57" t="s">
        <v>38</v>
      </c>
      <c r="D38" s="57"/>
      <c r="E38" s="57"/>
      <c r="F38" s="57"/>
      <c r="G38" s="57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1:18" ht="15.75" customHeight="1" x14ac:dyDescent="0.3">
      <c r="C39" s="58" t="s">
        <v>36</v>
      </c>
      <c r="D39" s="58"/>
      <c r="E39" s="58"/>
      <c r="F39" s="58"/>
      <c r="G39" s="58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1:18" x14ac:dyDescent="0.3"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ht="15.75" customHeight="1" x14ac:dyDescent="0.3">
      <c r="A41" s="59" t="s">
        <v>37</v>
      </c>
      <c r="B41" s="59"/>
      <c r="C41" s="59"/>
      <c r="D41" s="59"/>
      <c r="E41" s="59"/>
      <c r="F41" s="59"/>
      <c r="G41" s="59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3">
      <c r="A42" s="59"/>
      <c r="B42" s="59"/>
      <c r="C42" s="59"/>
      <c r="D42" s="59"/>
      <c r="E42" s="59"/>
      <c r="F42" s="59"/>
      <c r="G42" s="59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3">
      <c r="A43" s="59"/>
      <c r="B43" s="59"/>
      <c r="C43" s="59"/>
      <c r="D43" s="59"/>
      <c r="E43" s="59"/>
      <c r="F43" s="59"/>
      <c r="G43" s="59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</sheetData>
  <sheetProtection algorithmName="SHA-512" hashValue="BJAVKi6rs9bALgwFzSENJiZNws0KaA5Dbj9ZpJnVh1fYBQY83CoezNGxzVTw61cjqphF+b1qvg3U7DXjwh+jUw==" saltValue="gT5EQPUZ5y9q+Y1bqsgdcQ==" spinCount="100000" sheet="1" objects="1" scenarios="1"/>
  <mergeCells count="38">
    <mergeCell ref="C18:D18"/>
    <mergeCell ref="I16:R19"/>
    <mergeCell ref="A4:B4"/>
    <mergeCell ref="C4:G4"/>
    <mergeCell ref="A2:B2"/>
    <mergeCell ref="C2:G2"/>
    <mergeCell ref="A3:B3"/>
    <mergeCell ref="C3:D3"/>
    <mergeCell ref="E3:G3"/>
    <mergeCell ref="I7:R10"/>
    <mergeCell ref="I11:R12"/>
    <mergeCell ref="A13:C13"/>
    <mergeCell ref="C15:D15"/>
    <mergeCell ref="C16:D16"/>
    <mergeCell ref="C17:D17"/>
    <mergeCell ref="C30:D30"/>
    <mergeCell ref="C19:D19"/>
    <mergeCell ref="C20:D20"/>
    <mergeCell ref="C21:D21"/>
    <mergeCell ref="A22:C22"/>
    <mergeCell ref="C24:D24"/>
    <mergeCell ref="C25:D25"/>
    <mergeCell ref="I25:R28"/>
    <mergeCell ref="C26:D26"/>
    <mergeCell ref="C27:D27"/>
    <mergeCell ref="C28:D28"/>
    <mergeCell ref="C29:D29"/>
    <mergeCell ref="I33:J33"/>
    <mergeCell ref="C34:F34"/>
    <mergeCell ref="I34:R35"/>
    <mergeCell ref="A36:A37"/>
    <mergeCell ref="B36:B37"/>
    <mergeCell ref="C36:G37"/>
    <mergeCell ref="C38:G38"/>
    <mergeCell ref="C39:G39"/>
    <mergeCell ref="A41:G43"/>
    <mergeCell ref="A31:C31"/>
    <mergeCell ref="C33:F33"/>
  </mergeCells>
  <conditionalFormatting sqref="G34">
    <cfRule type="cellIs" dxfId="3" priority="1" operator="greaterThan">
      <formula>0</formula>
    </cfRule>
    <cfRule type="cellIs" dxfId="2" priority="2" operator="lessThan">
      <formula>0</formula>
    </cfRule>
  </conditionalFormatting>
  <printOptions horizontalCentered="1"/>
  <pageMargins left="0.39370078740157483" right="0.39370078740157483" top="1.1417322834645669" bottom="0.74803149606299213" header="0.51181102362204722" footer="0.31496062992125984"/>
  <pageSetup paperSize="9" scale="97" orientation="portrait" r:id="rId1"/>
  <headerFooter>
    <oddHeader>&amp;C&amp;"-,Félkövér"&amp;14ELSZÁMOLÓ LAP 
A 2022. ÉVI FAP PÁLYÁZAT TÁMOGATÁSI ÖSSZEGÉRŐL
(PÁLYAMŰVEK ESETÉBEN)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486BA-89DD-4197-8545-5452EAACBCE2}">
  <sheetPr>
    <pageSetUpPr fitToPage="1"/>
  </sheetPr>
  <dimension ref="A1:R44"/>
  <sheetViews>
    <sheetView workbookViewId="0">
      <selection activeCell="I18" sqref="I18:R20"/>
    </sheetView>
  </sheetViews>
  <sheetFormatPr defaultRowHeight="15.6" x14ac:dyDescent="0.3"/>
  <cols>
    <col min="1" max="1" width="3.6640625" style="1" customWidth="1"/>
    <col min="2" max="2" width="39" style="1" customWidth="1"/>
    <col min="3" max="3" width="10.109375" style="30" customWidth="1"/>
    <col min="4" max="4" width="3.6640625" style="30" customWidth="1"/>
    <col min="5" max="7" width="13.6640625" style="1" customWidth="1"/>
  </cols>
  <sheetData>
    <row r="1" spans="1:18" ht="16.2" thickBot="1" x14ac:dyDescent="0.35"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x14ac:dyDescent="0.3">
      <c r="A2" s="82" t="s">
        <v>0</v>
      </c>
      <c r="B2" s="83"/>
      <c r="C2" s="84"/>
      <c r="D2" s="84"/>
      <c r="E2" s="84"/>
      <c r="F2" s="84"/>
      <c r="G2" s="85"/>
      <c r="H2" s="1"/>
      <c r="I2" s="3"/>
      <c r="J2" s="1" t="s">
        <v>1</v>
      </c>
      <c r="K2" s="1"/>
      <c r="L2" s="1"/>
      <c r="M2" s="1"/>
      <c r="N2" s="1"/>
      <c r="O2" s="1"/>
      <c r="P2" s="1"/>
      <c r="Q2" s="1"/>
      <c r="R2" s="1"/>
    </row>
    <row r="3" spans="1:18" x14ac:dyDescent="0.3">
      <c r="A3" s="86" t="s">
        <v>2</v>
      </c>
      <c r="B3" s="87"/>
      <c r="C3" s="88" t="s">
        <v>40</v>
      </c>
      <c r="D3" s="89"/>
      <c r="E3" s="90"/>
      <c r="F3" s="91"/>
      <c r="G3" s="92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x14ac:dyDescent="0.3">
      <c r="A4" s="101" t="s">
        <v>50</v>
      </c>
      <c r="B4" s="102"/>
      <c r="C4" s="99" t="s">
        <v>48</v>
      </c>
      <c r="D4" s="100"/>
      <c r="E4" s="36"/>
      <c r="F4" s="37" t="s">
        <v>49</v>
      </c>
      <c r="G4" s="35"/>
      <c r="H4" s="1"/>
      <c r="I4" s="93" t="s">
        <v>51</v>
      </c>
      <c r="J4" s="93"/>
      <c r="K4" s="93"/>
      <c r="L4" s="93"/>
      <c r="M4" s="93"/>
      <c r="N4" s="93"/>
      <c r="O4" s="93"/>
      <c r="P4" s="93"/>
      <c r="Q4" s="93"/>
      <c r="R4" s="93"/>
    </row>
    <row r="5" spans="1:18" ht="16.2" thickBot="1" x14ac:dyDescent="0.35">
      <c r="A5" s="78" t="s">
        <v>3</v>
      </c>
      <c r="B5" s="79"/>
      <c r="C5" s="80">
        <v>1000000</v>
      </c>
      <c r="D5" s="80"/>
      <c r="E5" s="80"/>
      <c r="F5" s="80"/>
      <c r="G5" s="8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ht="9" customHeight="1" thickBot="1" x14ac:dyDescent="0.35"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ht="48.6" customHeight="1" thickBot="1" x14ac:dyDescent="0.35">
      <c r="A7" s="4" t="s">
        <v>4</v>
      </c>
      <c r="B7" s="5" t="s">
        <v>5</v>
      </c>
      <c r="C7" s="5" t="s">
        <v>6</v>
      </c>
      <c r="D7" s="52" t="s">
        <v>7</v>
      </c>
      <c r="E7" s="53" t="s">
        <v>8</v>
      </c>
      <c r="F7" s="28" t="s">
        <v>58</v>
      </c>
      <c r="G7" s="7" t="s">
        <v>9</v>
      </c>
      <c r="H7" s="8"/>
      <c r="I7" s="8"/>
      <c r="J7" s="8"/>
      <c r="K7" s="8"/>
      <c r="L7" s="8"/>
      <c r="M7" s="8"/>
      <c r="N7" s="8"/>
      <c r="O7" s="8"/>
      <c r="P7" s="8"/>
      <c r="Q7" s="8"/>
      <c r="R7" s="8"/>
    </row>
    <row r="8" spans="1:18" ht="15.6" customHeight="1" x14ac:dyDescent="0.3">
      <c r="A8" s="9" t="s">
        <v>10</v>
      </c>
      <c r="B8" s="10" t="s">
        <v>38</v>
      </c>
      <c r="C8" s="11" t="s">
        <v>42</v>
      </c>
      <c r="D8" s="11"/>
      <c r="E8" s="12">
        <v>126000</v>
      </c>
      <c r="F8" s="13">
        <f>(E8*0.9)*(IF(D8="x",0,0.13))</f>
        <v>14742</v>
      </c>
      <c r="G8" s="14">
        <f>E8+F8</f>
        <v>140742</v>
      </c>
      <c r="H8" s="1"/>
      <c r="I8" s="93" t="s">
        <v>64</v>
      </c>
      <c r="J8" s="93"/>
      <c r="K8" s="93"/>
      <c r="L8" s="93"/>
      <c r="M8" s="93"/>
      <c r="N8" s="93"/>
      <c r="O8" s="93"/>
      <c r="P8" s="93"/>
      <c r="Q8" s="93"/>
      <c r="R8" s="93"/>
    </row>
    <row r="9" spans="1:18" x14ac:dyDescent="0.3">
      <c r="A9" s="15" t="s">
        <v>12</v>
      </c>
      <c r="B9" s="16" t="s">
        <v>38</v>
      </c>
      <c r="C9" s="17" t="s">
        <v>43</v>
      </c>
      <c r="D9" s="17" t="s">
        <v>14</v>
      </c>
      <c r="E9" s="18">
        <v>126000</v>
      </c>
      <c r="F9" s="13">
        <f t="shared" ref="F9:F12" si="0">(E9*0.9)*(IF(D9="x",0,0.13))</f>
        <v>0</v>
      </c>
      <c r="G9" s="19">
        <f t="shared" ref="G9:G12" si="1">E9+F9</f>
        <v>126000</v>
      </c>
      <c r="H9" s="1"/>
      <c r="I9" s="93"/>
      <c r="J9" s="93"/>
      <c r="K9" s="93"/>
      <c r="L9" s="93"/>
      <c r="M9" s="93"/>
      <c r="N9" s="93"/>
      <c r="O9" s="93"/>
      <c r="P9" s="93"/>
      <c r="Q9" s="93"/>
      <c r="R9" s="93"/>
    </row>
    <row r="10" spans="1:18" x14ac:dyDescent="0.3">
      <c r="A10" s="15" t="s">
        <v>15</v>
      </c>
      <c r="B10" s="16"/>
      <c r="C10" s="17"/>
      <c r="D10" s="17"/>
      <c r="E10" s="18"/>
      <c r="F10" s="13">
        <f t="shared" si="0"/>
        <v>0</v>
      </c>
      <c r="G10" s="19">
        <f t="shared" si="1"/>
        <v>0</v>
      </c>
      <c r="H10" s="1"/>
      <c r="I10" s="93"/>
      <c r="J10" s="93"/>
      <c r="K10" s="93"/>
      <c r="L10" s="93"/>
      <c r="M10" s="93"/>
      <c r="N10" s="93"/>
      <c r="O10" s="93"/>
      <c r="P10" s="93"/>
      <c r="Q10" s="93"/>
      <c r="R10" s="93"/>
    </row>
    <row r="11" spans="1:18" x14ac:dyDescent="0.3">
      <c r="A11" s="15" t="s">
        <v>16</v>
      </c>
      <c r="B11" s="16"/>
      <c r="C11" s="17"/>
      <c r="D11" s="17"/>
      <c r="E11" s="18"/>
      <c r="F11" s="13">
        <f t="shared" si="0"/>
        <v>0</v>
      </c>
      <c r="G11" s="19">
        <f t="shared" si="1"/>
        <v>0</v>
      </c>
      <c r="H11" s="1"/>
      <c r="I11" s="93"/>
      <c r="J11" s="93"/>
      <c r="K11" s="93"/>
      <c r="L11" s="93"/>
      <c r="M11" s="93"/>
      <c r="N11" s="93"/>
      <c r="O11" s="93"/>
      <c r="P11" s="93"/>
      <c r="Q11" s="93"/>
      <c r="R11" s="93"/>
    </row>
    <row r="12" spans="1:18" ht="16.2" thickBot="1" x14ac:dyDescent="0.35">
      <c r="A12" s="15" t="s">
        <v>17</v>
      </c>
      <c r="B12" s="16"/>
      <c r="C12" s="17"/>
      <c r="D12" s="17"/>
      <c r="E12" s="18"/>
      <c r="F12" s="13">
        <f t="shared" si="0"/>
        <v>0</v>
      </c>
      <c r="G12" s="19">
        <f t="shared" si="1"/>
        <v>0</v>
      </c>
      <c r="H12" s="1"/>
      <c r="I12" s="94" t="s">
        <v>63</v>
      </c>
      <c r="J12" s="94"/>
      <c r="K12" s="94"/>
      <c r="L12" s="94"/>
      <c r="M12" s="94"/>
      <c r="N12" s="94"/>
      <c r="O12" s="94"/>
      <c r="P12" s="94"/>
      <c r="Q12" s="94"/>
      <c r="R12" s="94"/>
    </row>
    <row r="13" spans="1:18" ht="16.2" thickBot="1" x14ac:dyDescent="0.35">
      <c r="A13" s="60" t="s">
        <v>19</v>
      </c>
      <c r="B13" s="61"/>
      <c r="C13" s="62"/>
      <c r="D13" s="29"/>
      <c r="E13" s="21">
        <f>SUM(E8:E12)</f>
        <v>252000</v>
      </c>
      <c r="F13" s="21">
        <f>SUM(F8:F12)</f>
        <v>14742</v>
      </c>
      <c r="G13" s="22">
        <f>SUM(G8:G12)</f>
        <v>266742</v>
      </c>
      <c r="H13" s="1"/>
      <c r="I13" s="94"/>
      <c r="J13" s="94"/>
      <c r="K13" s="94"/>
      <c r="L13" s="94"/>
      <c r="M13" s="94"/>
      <c r="N13" s="94"/>
      <c r="O13" s="94"/>
      <c r="P13" s="94"/>
      <c r="Q13" s="94"/>
      <c r="R13" s="94"/>
    </row>
    <row r="14" spans="1:18" ht="9" customHeight="1" thickBot="1" x14ac:dyDescent="0.35"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ht="47.4" thickBot="1" x14ac:dyDescent="0.35">
      <c r="A15" s="4" t="s">
        <v>20</v>
      </c>
      <c r="B15" s="5" t="s">
        <v>21</v>
      </c>
      <c r="C15" s="5" t="s">
        <v>56</v>
      </c>
      <c r="D15" s="50" t="s">
        <v>55</v>
      </c>
      <c r="E15" s="53" t="s">
        <v>22</v>
      </c>
      <c r="F15" s="23"/>
      <c r="G15" s="7" t="s">
        <v>9</v>
      </c>
      <c r="H15" s="1"/>
      <c r="I15" s="69" t="s">
        <v>65</v>
      </c>
      <c r="J15" s="69"/>
      <c r="K15" s="69"/>
      <c r="L15" s="69"/>
      <c r="M15" s="69"/>
      <c r="N15" s="69"/>
      <c r="O15" s="69"/>
      <c r="P15" s="69"/>
      <c r="Q15" s="69"/>
      <c r="R15" s="69"/>
    </row>
    <row r="16" spans="1:18" ht="15.6" customHeight="1" x14ac:dyDescent="0.3">
      <c r="A16" s="9" t="s">
        <v>10</v>
      </c>
      <c r="B16" s="10" t="s">
        <v>38</v>
      </c>
      <c r="C16" s="46" t="s">
        <v>53</v>
      </c>
      <c r="D16" s="34"/>
      <c r="E16" s="12">
        <v>100000</v>
      </c>
      <c r="F16" s="24"/>
      <c r="G16" s="14">
        <f>E16+F16</f>
        <v>100000</v>
      </c>
      <c r="H16" s="1"/>
      <c r="I16" s="69"/>
      <c r="J16" s="69"/>
      <c r="K16" s="69"/>
      <c r="L16" s="69"/>
      <c r="M16" s="69"/>
      <c r="N16" s="69"/>
      <c r="O16" s="69"/>
      <c r="P16" s="69"/>
      <c r="Q16" s="69"/>
      <c r="R16" s="69"/>
    </row>
    <row r="17" spans="1:18" x14ac:dyDescent="0.3">
      <c r="A17" s="15" t="s">
        <v>12</v>
      </c>
      <c r="B17" s="16" t="s">
        <v>38</v>
      </c>
      <c r="C17" s="47" t="s">
        <v>52</v>
      </c>
      <c r="D17" s="32"/>
      <c r="E17" s="18">
        <v>50000</v>
      </c>
      <c r="F17" s="25"/>
      <c r="G17" s="19">
        <f t="shared" ref="G17:G20" si="2">E17+F17</f>
        <v>50000</v>
      </c>
      <c r="H17" s="1"/>
      <c r="I17" s="69"/>
      <c r="J17" s="69"/>
      <c r="K17" s="69"/>
      <c r="L17" s="69"/>
      <c r="M17" s="69"/>
      <c r="N17" s="69"/>
      <c r="O17" s="69"/>
      <c r="P17" s="69"/>
      <c r="Q17" s="69"/>
      <c r="R17" s="69"/>
    </row>
    <row r="18" spans="1:18" ht="15.6" customHeight="1" x14ac:dyDescent="0.3">
      <c r="A18" s="15" t="s">
        <v>15</v>
      </c>
      <c r="B18" s="16"/>
      <c r="C18" s="48"/>
      <c r="D18" s="38"/>
      <c r="E18" s="18"/>
      <c r="F18" s="25"/>
      <c r="G18" s="19">
        <f t="shared" si="2"/>
        <v>0</v>
      </c>
      <c r="H18" s="1"/>
      <c r="I18" s="95" t="s">
        <v>54</v>
      </c>
      <c r="J18" s="95"/>
      <c r="K18" s="95"/>
      <c r="L18" s="95"/>
      <c r="M18" s="95"/>
      <c r="N18" s="95"/>
      <c r="O18" s="95"/>
      <c r="P18" s="95"/>
      <c r="Q18" s="95"/>
      <c r="R18" s="95"/>
    </row>
    <row r="19" spans="1:18" x14ac:dyDescent="0.3">
      <c r="A19" s="15" t="s">
        <v>16</v>
      </c>
      <c r="B19" s="16"/>
      <c r="C19" s="48"/>
      <c r="D19" s="38"/>
      <c r="E19" s="18"/>
      <c r="F19" s="25"/>
      <c r="G19" s="19">
        <f t="shared" si="2"/>
        <v>0</v>
      </c>
      <c r="H19" s="1"/>
      <c r="I19" s="95"/>
      <c r="J19" s="95"/>
      <c r="K19" s="95"/>
      <c r="L19" s="95"/>
      <c r="M19" s="95"/>
      <c r="N19" s="95"/>
      <c r="O19" s="95"/>
      <c r="P19" s="95"/>
      <c r="Q19" s="95"/>
      <c r="R19" s="95"/>
    </row>
    <row r="20" spans="1:18" ht="15" customHeight="1" thickBot="1" x14ac:dyDescent="0.35">
      <c r="A20" s="15" t="s">
        <v>17</v>
      </c>
      <c r="B20" s="16"/>
      <c r="C20" s="49"/>
      <c r="D20" s="33"/>
      <c r="E20" s="18"/>
      <c r="F20" s="25"/>
      <c r="G20" s="19">
        <f t="shared" si="2"/>
        <v>0</v>
      </c>
      <c r="H20" s="1"/>
      <c r="I20" s="95"/>
      <c r="J20" s="95"/>
      <c r="K20" s="95"/>
      <c r="L20" s="95"/>
      <c r="M20" s="95"/>
      <c r="N20" s="95"/>
      <c r="O20" s="95"/>
      <c r="P20" s="95"/>
      <c r="Q20" s="95"/>
      <c r="R20" s="95"/>
    </row>
    <row r="21" spans="1:18" ht="16.2" thickBot="1" x14ac:dyDescent="0.35">
      <c r="A21" s="60" t="s">
        <v>24</v>
      </c>
      <c r="B21" s="61"/>
      <c r="C21" s="62"/>
      <c r="D21" s="29"/>
      <c r="E21" s="21">
        <f>SUM(E16:E20)</f>
        <v>150000</v>
      </c>
      <c r="F21" s="26"/>
      <c r="G21" s="22">
        <f>SUM(G16:G20)</f>
        <v>150000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 ht="9" customHeight="1" thickBot="1" x14ac:dyDescent="0.35"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ht="47.4" thickBot="1" x14ac:dyDescent="0.35">
      <c r="A23" s="4" t="s">
        <v>25</v>
      </c>
      <c r="B23" s="5" t="s">
        <v>26</v>
      </c>
      <c r="C23" s="5" t="s">
        <v>56</v>
      </c>
      <c r="D23" s="50" t="s">
        <v>55</v>
      </c>
      <c r="E23" s="6" t="s">
        <v>27</v>
      </c>
      <c r="F23" s="6" t="s">
        <v>28</v>
      </c>
      <c r="G23" s="54" t="s">
        <v>29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3">
      <c r="A24" s="9" t="s">
        <v>10</v>
      </c>
      <c r="B24" s="10" t="s">
        <v>39</v>
      </c>
      <c r="C24" s="43" t="s">
        <v>44</v>
      </c>
      <c r="D24" s="39"/>
      <c r="E24" s="12">
        <v>118740</v>
      </c>
      <c r="F24" s="13">
        <f>E24*0.27</f>
        <v>32059.800000000003</v>
      </c>
      <c r="G24" s="14">
        <f>E24+F24</f>
        <v>150799.79999999999</v>
      </c>
      <c r="H24" s="1"/>
      <c r="I24" s="93" t="s">
        <v>60</v>
      </c>
      <c r="J24" s="93"/>
      <c r="K24" s="93"/>
      <c r="L24" s="93"/>
      <c r="M24" s="93"/>
      <c r="N24" s="93"/>
      <c r="O24" s="93"/>
      <c r="P24" s="93"/>
      <c r="Q24" s="93"/>
      <c r="R24" s="93"/>
    </row>
    <row r="25" spans="1:18" x14ac:dyDescent="0.3">
      <c r="A25" s="15" t="s">
        <v>12</v>
      </c>
      <c r="B25" s="10" t="s">
        <v>39</v>
      </c>
      <c r="C25" s="44" t="s">
        <v>46</v>
      </c>
      <c r="D25" s="40" t="s">
        <v>14</v>
      </c>
      <c r="E25" s="18">
        <v>148000</v>
      </c>
      <c r="F25" s="13">
        <f t="shared" ref="F25:F29" si="3">E25*0.27</f>
        <v>39960</v>
      </c>
      <c r="G25" s="19">
        <f t="shared" ref="G25:G29" si="4">E25+F25</f>
        <v>187960</v>
      </c>
      <c r="H25" s="1"/>
      <c r="I25" s="93"/>
      <c r="J25" s="93"/>
      <c r="K25" s="93"/>
      <c r="L25" s="93"/>
      <c r="M25" s="93"/>
      <c r="N25" s="93"/>
      <c r="O25" s="93"/>
      <c r="P25" s="93"/>
      <c r="Q25" s="93"/>
      <c r="R25" s="93"/>
    </row>
    <row r="26" spans="1:18" x14ac:dyDescent="0.3">
      <c r="A26" s="15" t="s">
        <v>15</v>
      </c>
      <c r="B26" s="10" t="s">
        <v>39</v>
      </c>
      <c r="C26" s="44" t="s">
        <v>45</v>
      </c>
      <c r="D26" s="40" t="s">
        <v>14</v>
      </c>
      <c r="E26" s="18">
        <v>50000</v>
      </c>
      <c r="F26" s="13">
        <f t="shared" si="3"/>
        <v>13500</v>
      </c>
      <c r="G26" s="19">
        <f t="shared" si="4"/>
        <v>63500</v>
      </c>
      <c r="H26" s="1"/>
      <c r="I26" s="93"/>
      <c r="J26" s="93"/>
      <c r="K26" s="93"/>
      <c r="L26" s="93"/>
      <c r="M26" s="93"/>
      <c r="N26" s="93"/>
      <c r="O26" s="93"/>
      <c r="P26" s="93"/>
      <c r="Q26" s="93"/>
      <c r="R26" s="93"/>
    </row>
    <row r="27" spans="1:18" x14ac:dyDescent="0.3">
      <c r="A27" s="15" t="s">
        <v>16</v>
      </c>
      <c r="B27" s="10" t="s">
        <v>39</v>
      </c>
      <c r="C27" s="44" t="s">
        <v>47</v>
      </c>
      <c r="D27" s="40" t="s">
        <v>14</v>
      </c>
      <c r="E27" s="18">
        <v>47000</v>
      </c>
      <c r="F27" s="13">
        <f t="shared" si="3"/>
        <v>12690</v>
      </c>
      <c r="G27" s="19">
        <f t="shared" si="4"/>
        <v>59690</v>
      </c>
      <c r="H27" s="1"/>
      <c r="I27" s="93"/>
      <c r="J27" s="93"/>
      <c r="K27" s="93"/>
      <c r="L27" s="93"/>
      <c r="M27" s="93"/>
      <c r="N27" s="93"/>
      <c r="O27" s="93"/>
      <c r="P27" s="93"/>
      <c r="Q27" s="93"/>
      <c r="R27" s="93"/>
    </row>
    <row r="28" spans="1:18" x14ac:dyDescent="0.3">
      <c r="A28" s="15" t="s">
        <v>17</v>
      </c>
      <c r="B28" s="16"/>
      <c r="C28" s="44"/>
      <c r="D28" s="41"/>
      <c r="E28" s="18"/>
      <c r="F28" s="13">
        <f t="shared" si="3"/>
        <v>0</v>
      </c>
      <c r="G28" s="19">
        <f t="shared" si="4"/>
        <v>0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ht="16.2" thickBot="1" x14ac:dyDescent="0.35">
      <c r="A29" s="15" t="s">
        <v>18</v>
      </c>
      <c r="B29" s="16"/>
      <c r="C29" s="45"/>
      <c r="D29" s="42"/>
      <c r="E29" s="18"/>
      <c r="F29" s="13">
        <f t="shared" si="3"/>
        <v>0</v>
      </c>
      <c r="G29" s="19">
        <f t="shared" si="4"/>
        <v>0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ht="16.2" thickBot="1" x14ac:dyDescent="0.35">
      <c r="A30" s="60" t="s">
        <v>30</v>
      </c>
      <c r="B30" s="61"/>
      <c r="C30" s="62"/>
      <c r="D30" s="29"/>
      <c r="E30" s="21">
        <f>SUM(E24:E29)</f>
        <v>363740</v>
      </c>
      <c r="F30" s="21">
        <f>SUM(F24:F29)</f>
        <v>98209.8</v>
      </c>
      <c r="G30" s="22">
        <f>SUM(G24:G29)</f>
        <v>461949.8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 ht="9" customHeight="1" thickBot="1" x14ac:dyDescent="0.35"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 ht="16.2" thickBot="1" x14ac:dyDescent="0.35">
      <c r="A32" s="96" t="s">
        <v>59</v>
      </c>
      <c r="B32" s="97"/>
      <c r="C32" s="97"/>
      <c r="D32" s="98"/>
      <c r="E32" s="21">
        <f>SUMIF(D24:D29,"x",G24:G29)+SUMIF(D16:D20,"x",G16:G20)</f>
        <v>311150</v>
      </c>
      <c r="F32" s="51" t="s">
        <v>57</v>
      </c>
      <c r="G32" s="22">
        <f>E32*1.18*0.3304</f>
        <v>121308.67280000001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ht="9" customHeight="1" thickBot="1" x14ac:dyDescent="0.35">
      <c r="C33" s="31"/>
      <c r="D33" s="3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ht="16.2" thickBot="1" x14ac:dyDescent="0.35">
      <c r="C34" s="60" t="s">
        <v>31</v>
      </c>
      <c r="D34" s="61"/>
      <c r="E34" s="61"/>
      <c r="F34" s="63"/>
      <c r="G34" s="27">
        <f>G30+G21+G13+G32</f>
        <v>1000000.4728000001</v>
      </c>
      <c r="H34" s="1"/>
      <c r="I34" s="64" t="s">
        <v>32</v>
      </c>
      <c r="J34" s="64"/>
      <c r="K34" s="55"/>
      <c r="L34" s="55"/>
      <c r="M34" s="55"/>
      <c r="N34" s="55"/>
      <c r="O34" s="55"/>
      <c r="P34" s="55"/>
      <c r="Q34" s="55"/>
      <c r="R34" s="55"/>
    </row>
    <row r="35" spans="1:18" ht="16.2" thickBot="1" x14ac:dyDescent="0.35">
      <c r="C35" s="60" t="s">
        <v>33</v>
      </c>
      <c r="D35" s="61"/>
      <c r="E35" s="61"/>
      <c r="F35" s="63"/>
      <c r="G35" s="27">
        <f>SUM(C5-G34)</f>
        <v>-0.47280000010505319</v>
      </c>
      <c r="H35" s="1"/>
      <c r="I35" s="65" t="s">
        <v>34</v>
      </c>
      <c r="J35" s="65"/>
      <c r="K35" s="65"/>
      <c r="L35" s="65"/>
      <c r="M35" s="65"/>
      <c r="N35" s="65"/>
      <c r="O35" s="65"/>
      <c r="P35" s="65"/>
      <c r="Q35" s="65"/>
      <c r="R35" s="65"/>
    </row>
    <row r="36" spans="1:18" x14ac:dyDescent="0.3">
      <c r="H36" s="1"/>
      <c r="I36" s="65"/>
      <c r="J36" s="65"/>
      <c r="K36" s="65"/>
      <c r="L36" s="65"/>
      <c r="M36" s="65"/>
      <c r="N36" s="65"/>
      <c r="O36" s="65"/>
      <c r="P36" s="65"/>
      <c r="Q36" s="65"/>
      <c r="R36" s="65"/>
    </row>
    <row r="37" spans="1:18" x14ac:dyDescent="0.3">
      <c r="A37" s="66" t="s">
        <v>35</v>
      </c>
      <c r="B37" s="67" t="s">
        <v>41</v>
      </c>
      <c r="C37" s="66"/>
      <c r="D37" s="66"/>
      <c r="E37" s="66"/>
      <c r="F37" s="66"/>
      <c r="G37" s="66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3">
      <c r="A38" s="66"/>
      <c r="B38" s="67"/>
      <c r="C38" s="68"/>
      <c r="D38" s="68"/>
      <c r="E38" s="68"/>
      <c r="F38" s="68"/>
      <c r="G38" s="68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1:18" ht="15.75" customHeight="1" x14ac:dyDescent="0.3">
      <c r="C39" s="57" t="s">
        <v>38</v>
      </c>
      <c r="D39" s="57"/>
      <c r="E39" s="57"/>
      <c r="F39" s="57"/>
      <c r="G39" s="57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1:18" ht="15.75" customHeight="1" x14ac:dyDescent="0.3">
      <c r="C40" s="58" t="s">
        <v>36</v>
      </c>
      <c r="D40" s="58"/>
      <c r="E40" s="58"/>
      <c r="F40" s="58"/>
      <c r="G40" s="58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3"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ht="15.75" customHeight="1" x14ac:dyDescent="0.3">
      <c r="A42" s="59" t="s">
        <v>37</v>
      </c>
      <c r="B42" s="59"/>
      <c r="C42" s="59"/>
      <c r="D42" s="59"/>
      <c r="E42" s="59"/>
      <c r="F42" s="59"/>
      <c r="G42" s="59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3">
      <c r="A43" s="59"/>
      <c r="B43" s="59"/>
      <c r="C43" s="59"/>
      <c r="D43" s="59"/>
      <c r="E43" s="59"/>
      <c r="F43" s="59"/>
      <c r="G43" s="59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3">
      <c r="A44" s="59"/>
      <c r="B44" s="59"/>
      <c r="C44" s="59"/>
      <c r="D44" s="59"/>
      <c r="E44" s="59"/>
      <c r="F44" s="59"/>
      <c r="G44" s="59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sheetProtection algorithmName="SHA-512" hashValue="8Zk2WLoW7IJyfjwfDF70KzHc2sGLrS+JE8RGmJPmskk31WIAh7qm+XiU2bfzzX5DERQJwaSO3wD/5vIk5YnReQ==" saltValue="vG5shZ/J7x2Y5LpXGzbZFQ==" spinCount="100000" sheet="1" objects="1" scenarios="1"/>
  <mergeCells count="29">
    <mergeCell ref="C39:G39"/>
    <mergeCell ref="C40:G40"/>
    <mergeCell ref="A42:G44"/>
    <mergeCell ref="C4:D4"/>
    <mergeCell ref="A4:B4"/>
    <mergeCell ref="A37:A38"/>
    <mergeCell ref="B37:B38"/>
    <mergeCell ref="C37:G38"/>
    <mergeCell ref="A5:B5"/>
    <mergeCell ref="C5:G5"/>
    <mergeCell ref="C34:F34"/>
    <mergeCell ref="A13:C13"/>
    <mergeCell ref="I34:J34"/>
    <mergeCell ref="C35:F35"/>
    <mergeCell ref="I35:R36"/>
    <mergeCell ref="I24:R27"/>
    <mergeCell ref="I18:R20"/>
    <mergeCell ref="A32:D32"/>
    <mergeCell ref="A2:B2"/>
    <mergeCell ref="C2:G2"/>
    <mergeCell ref="A3:B3"/>
    <mergeCell ref="C3:D3"/>
    <mergeCell ref="E3:G3"/>
    <mergeCell ref="I4:R4"/>
    <mergeCell ref="A30:C30"/>
    <mergeCell ref="A21:C21"/>
    <mergeCell ref="I15:R17"/>
    <mergeCell ref="I8:R11"/>
    <mergeCell ref="I12:R13"/>
  </mergeCells>
  <conditionalFormatting sqref="G35">
    <cfRule type="cellIs" dxfId="1" priority="1" operator="greaterThan">
      <formula>0</formula>
    </cfRule>
    <cfRule type="cellIs" dxfId="0" priority="2" operator="lessThan">
      <formula>0</formula>
    </cfRule>
  </conditionalFormatting>
  <printOptions horizontalCentered="1"/>
  <pageMargins left="0.39370078740157483" right="0.39370078740157483" top="1.1417322834645669" bottom="0.74803149606299213" header="0.51181102362204722" footer="0.31496062992125984"/>
  <pageSetup paperSize="9" scale="97" orientation="portrait" r:id="rId1"/>
  <headerFooter>
    <oddHeader>&amp;C&amp;"-,Félkövér"&amp;14ELSZÁMOLÓ LAP 
A 2022. ÉVI FAP PÁLYÁZAT TÁMOGATÁSI ÖSSZEGÉRŐL
(PÁLYÁZATI TEVÉKENYSÉG ESETÉN)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Elszámoló lap (pályamű)</vt:lpstr>
      <vt:lpstr>Elszámoló lap (pályázati tev.)</vt:lpstr>
      <vt:lpstr>'Elszámoló lap (pályamű)'!Nyomtatási_terület</vt:lpstr>
      <vt:lpstr>'Elszámoló lap (pályázati tev.)'!Nyomtatási_terület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Zubor András</dc:creator>
  <cp:lastModifiedBy>Zubor András</cp:lastModifiedBy>
  <cp:lastPrinted>2022-02-28T14:17:42Z</cp:lastPrinted>
  <dcterms:created xsi:type="dcterms:W3CDTF">2021-01-17T21:54:50Z</dcterms:created>
  <dcterms:modified xsi:type="dcterms:W3CDTF">2022-03-01T13:41:03Z</dcterms:modified>
</cp:coreProperties>
</file>